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300"/>
  </bookViews>
  <sheets>
    <sheet name="Лист1" sheetId="1" r:id="rId1"/>
  </sheets>
  <externalReferences>
    <externalReference r:id="rId2"/>
    <externalReference r:id="rId3"/>
    <externalReference r:id="rId4"/>
    <externalReference r:id="rId5"/>
  </externalReferences>
  <calcPr calcId="125725"/>
</workbook>
</file>

<file path=xl/calcChain.xml><?xml version="1.0" encoding="utf-8"?>
<calcChain xmlns="http://schemas.openxmlformats.org/spreadsheetml/2006/main">
  <c r="G194" i="1"/>
  <c r="G195" s="1"/>
  <c r="H194"/>
  <c r="H195" s="1"/>
  <c r="I194"/>
  <c r="I195" s="1"/>
  <c r="J194"/>
  <c r="J195" s="1"/>
  <c r="F194"/>
  <c r="F195" s="1"/>
  <c r="G175"/>
  <c r="H175"/>
  <c r="I175"/>
  <c r="J175"/>
  <c r="F175"/>
  <c r="G157"/>
  <c r="H157"/>
  <c r="I157"/>
  <c r="G146"/>
  <c r="H146"/>
  <c r="I146"/>
  <c r="J146"/>
  <c r="J157" s="1"/>
  <c r="F146"/>
  <c r="G137"/>
  <c r="H137"/>
  <c r="I137"/>
  <c r="J137"/>
  <c r="F137"/>
  <c r="G127"/>
  <c r="H127"/>
  <c r="H138" s="1"/>
  <c r="I127"/>
  <c r="J127"/>
  <c r="J138" s="1"/>
  <c r="F127"/>
  <c r="I138" l="1"/>
  <c r="G138"/>
  <c r="F138"/>
  <c r="G118"/>
  <c r="G119" s="1"/>
  <c r="H118"/>
  <c r="H119" s="1"/>
  <c r="I118"/>
  <c r="I119" s="1"/>
  <c r="J118"/>
  <c r="J119" s="1"/>
  <c r="F118"/>
  <c r="F119" s="1"/>
  <c r="H108"/>
  <c r="I108"/>
  <c r="J108"/>
  <c r="G108"/>
  <c r="F108"/>
  <c r="G100"/>
  <c r="H100"/>
  <c r="I100"/>
  <c r="J100"/>
  <c r="G99"/>
  <c r="H99"/>
  <c r="I99"/>
  <c r="J99"/>
  <c r="F99"/>
  <c r="F100" s="1"/>
  <c r="G89"/>
  <c r="H89"/>
  <c r="I89"/>
  <c r="J89"/>
  <c r="F89"/>
  <c r="F83"/>
  <c r="G80"/>
  <c r="H80"/>
  <c r="I80"/>
  <c r="J80"/>
  <c r="F80"/>
  <c r="G70"/>
  <c r="H70"/>
  <c r="I70"/>
  <c r="J70"/>
  <c r="F70"/>
  <c r="F72"/>
  <c r="G61"/>
  <c r="G62" s="1"/>
  <c r="H61"/>
  <c r="H62" s="1"/>
  <c r="I61"/>
  <c r="I62" s="1"/>
  <c r="J61"/>
  <c r="J62" s="1"/>
  <c r="F61"/>
  <c r="F62" s="1"/>
  <c r="G51"/>
  <c r="H51"/>
  <c r="I51"/>
  <c r="J51"/>
  <c r="F51"/>
  <c r="G24"/>
  <c r="H24"/>
  <c r="I24"/>
  <c r="J24"/>
  <c r="G43"/>
  <c r="H43"/>
  <c r="I43"/>
  <c r="J43"/>
  <c r="G42"/>
  <c r="H42"/>
  <c r="I42"/>
  <c r="J42"/>
  <c r="F32" l="1"/>
  <c r="L32"/>
  <c r="J32"/>
  <c r="I32"/>
  <c r="H32"/>
  <c r="G32"/>
  <c r="G23"/>
  <c r="H23"/>
  <c r="I23"/>
  <c r="J23"/>
  <c r="F23"/>
  <c r="H13"/>
  <c r="I13"/>
  <c r="J13"/>
  <c r="G13"/>
  <c r="F13"/>
  <c r="L42" l="1"/>
  <c r="L23" l="1"/>
  <c r="L194"/>
  <c r="F190" l="1"/>
  <c r="F188"/>
  <c r="F187"/>
  <c r="F186"/>
  <c r="L156" l="1"/>
  <c r="L80" l="1"/>
  <c r="L184" l="1"/>
  <c r="L175" l="1"/>
  <c r="L165"/>
  <c r="L146" l="1"/>
  <c r="L137" l="1"/>
  <c r="L127"/>
  <c r="L118" l="1"/>
  <c r="L108"/>
  <c r="L99" l="1"/>
  <c r="L89"/>
  <c r="L70" l="1"/>
  <c r="L61" l="1"/>
  <c r="L51"/>
  <c r="L13" l="1"/>
  <c r="G184" l="1"/>
  <c r="H184"/>
  <c r="I184"/>
  <c r="J184"/>
  <c r="F167"/>
  <c r="F53"/>
  <c r="B195" l="1"/>
  <c r="A195"/>
  <c r="B185"/>
  <c r="A185"/>
  <c r="F184"/>
  <c r="B176"/>
  <c r="A176"/>
  <c r="B166"/>
  <c r="A166"/>
  <c r="J165"/>
  <c r="I165"/>
  <c r="H165"/>
  <c r="G165"/>
  <c r="B157"/>
  <c r="A157"/>
  <c r="J156"/>
  <c r="I156"/>
  <c r="H156"/>
  <c r="G156"/>
  <c r="F156"/>
  <c r="F157" s="1"/>
  <c r="B147"/>
  <c r="A147"/>
  <c r="B138"/>
  <c r="A138"/>
  <c r="B128"/>
  <c r="A128"/>
  <c r="B119"/>
  <c r="A119"/>
  <c r="B109"/>
  <c r="A109"/>
  <c r="B100"/>
  <c r="A100"/>
  <c r="B90"/>
  <c r="A90"/>
  <c r="B81"/>
  <c r="A81"/>
  <c r="J81"/>
  <c r="I81"/>
  <c r="B71"/>
  <c r="A71"/>
  <c r="B62"/>
  <c r="A62"/>
  <c r="B52"/>
  <c r="A52"/>
  <c r="B43"/>
  <c r="A43"/>
  <c r="F42"/>
  <c r="B33"/>
  <c r="A33"/>
  <c r="B24"/>
  <c r="A24"/>
  <c r="B14"/>
  <c r="A14"/>
  <c r="H176" l="1"/>
  <c r="F43"/>
  <c r="J176"/>
  <c r="G176"/>
  <c r="I176"/>
  <c r="F176"/>
  <c r="F81"/>
  <c r="H81"/>
  <c r="G81"/>
  <c r="F24"/>
  <c r="I196" l="1"/>
  <c r="J196"/>
  <c r="H196"/>
  <c r="G196"/>
  <c r="F196"/>
</calcChain>
</file>

<file path=xl/sharedStrings.xml><?xml version="1.0" encoding="utf-8"?>
<sst xmlns="http://schemas.openxmlformats.org/spreadsheetml/2006/main" count="478" uniqueCount="163">
  <si>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</si>
  <si>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</si>
  <si>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</si>
  <si>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</si>
  <si>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</si>
  <si>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</si>
  <si>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</si>
  <si>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</si>
  <si>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</si>
  <si>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</si>
  <si>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</si>
  <si>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</si>
  <si>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</si>
  <si>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</si>
  <si>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</si>
  <si>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</si>
  <si>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</si>
  <si>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</si>
  <si>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</si>
  <si>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</si>
  <si>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</si>
  <si>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</si>
  <si>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</si>
  <si>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</si>
  <si>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</si>
  <si>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</si>
  <si>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</si>
  <si>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</si>
  <si>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</si>
  <si>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</si>
  <si>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</si>
  <si>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</si>
  <si>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</si>
  <si>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</si>
  <si>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</si>
  <si>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</si>
  <si>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</si>
  <si>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</si>
  <si>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</si>
  <si>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Какао с молоком</t>
  </si>
  <si>
    <t>Хлеб ржаной витаминизированный</t>
  </si>
  <si>
    <t>Соус из малины</t>
  </si>
  <si>
    <t>Щи из свежей капусты с картофелем и сметаной</t>
  </si>
  <si>
    <t>Напиток ассорти из красных ягод</t>
  </si>
  <si>
    <t>Хлеб пшеничный</t>
  </si>
  <si>
    <t>Фрукт свежий</t>
  </si>
  <si>
    <t>Жаркое по домашнему со свининой</t>
  </si>
  <si>
    <t>Чай лимонный</t>
  </si>
  <si>
    <t>Бутерброд с сыром и маслом сливочным 20/10/10 г (батон витаминизированный)</t>
  </si>
  <si>
    <t>Каша ячневая молочная с маслом сливочным</t>
  </si>
  <si>
    <t>Пюре картофельное</t>
  </si>
  <si>
    <t>Чай "Каркаде" с сахаром</t>
  </si>
  <si>
    <t>Запеканка (сырники) из творога с морковью</t>
  </si>
  <si>
    <t>Батон пшеничный витаминизированный</t>
  </si>
  <si>
    <t>Напиток из плодов шиповника</t>
  </si>
  <si>
    <t>Кофейный напиток</t>
  </si>
  <si>
    <t>Суп картофельный с бобовыми</t>
  </si>
  <si>
    <t>Чай с малиной и сахаром</t>
  </si>
  <si>
    <t>Салат из отварной свеклы с сыром и растительным маслом</t>
  </si>
  <si>
    <t>Салат из моркови, сахара и изюма, с растительным маслом</t>
  </si>
  <si>
    <t>Суп с макаронными изделиями</t>
  </si>
  <si>
    <t>Рассольник Ленинградский со сметаной</t>
  </si>
  <si>
    <t>Каша гречневая рассыпчатая с овощами</t>
  </si>
  <si>
    <t>Филе минтая тушенное с овощами</t>
  </si>
  <si>
    <t>соус</t>
  </si>
  <si>
    <t>Каша молочная  "Дружба"  (греча, рис) с маслом сливочным</t>
  </si>
  <si>
    <t>Салат из белокочанной капусты с яблоками, морковью и растительным маслом</t>
  </si>
  <si>
    <t>Гуляш из свинины</t>
  </si>
  <si>
    <t xml:space="preserve">Макаронные изделия отварные с маслом сливочным </t>
  </si>
  <si>
    <t>Морковные палочки</t>
  </si>
  <si>
    <t>Молоко сгущенное</t>
  </si>
  <si>
    <t>Салат из квашеной капусты с зеленью и раст.маслом</t>
  </si>
  <si>
    <t xml:space="preserve">Суп картофельный с бобовыми </t>
  </si>
  <si>
    <t>Хлеб вит. пшеничный</t>
  </si>
  <si>
    <t>Хлеб пшеничный витаминизированный</t>
  </si>
  <si>
    <t>Салат из квашеной капусты с зеленью и маслом растительным</t>
  </si>
  <si>
    <t>-</t>
  </si>
  <si>
    <t>Каша жидкая молочная пшенная с маслом сливочным</t>
  </si>
  <si>
    <t>МАОУ Лицей № 109</t>
  </si>
  <si>
    <t>Директор</t>
  </si>
  <si>
    <t>Чудинова С.С.</t>
  </si>
  <si>
    <t>2*71</t>
  </si>
  <si>
    <t>Хлеб ржано-пшеничный витаминизированный</t>
  </si>
  <si>
    <t>Соус из голубики</t>
  </si>
  <si>
    <t>1*57</t>
  </si>
  <si>
    <t>11*54</t>
  </si>
  <si>
    <t>12*8</t>
  </si>
  <si>
    <t>Печень по-строгановски</t>
  </si>
  <si>
    <t>Макаронные изделия отварные</t>
  </si>
  <si>
    <t>Напиток из вишни</t>
  </si>
  <si>
    <t>7*14</t>
  </si>
  <si>
    <t>6*57</t>
  </si>
  <si>
    <t>8*84</t>
  </si>
  <si>
    <t>5*54</t>
  </si>
  <si>
    <t>11*7</t>
  </si>
  <si>
    <t>Плов из птицы (филе бедра куриного) с куркумой</t>
  </si>
  <si>
    <t>Компот из кураги</t>
  </si>
  <si>
    <t>Омлет с сыром</t>
  </si>
  <si>
    <t>Бутерброд с маслом 20/10 г (батон витаминизированный)</t>
  </si>
  <si>
    <t>4*54</t>
  </si>
  <si>
    <t>1*50</t>
  </si>
  <si>
    <t>11*56</t>
  </si>
  <si>
    <t>Салат из картофеля с солёным огурцом и луком репчатым</t>
  </si>
  <si>
    <t>7*22</t>
  </si>
  <si>
    <t>6*63</t>
  </si>
  <si>
    <t>9*17</t>
  </si>
  <si>
    <t>11*52</t>
  </si>
  <si>
    <t>Хлеб ржано-пшничный  витаминизированный</t>
  </si>
  <si>
    <t>Котлеты из рыбы (филе минтая) с отрубями</t>
  </si>
  <si>
    <t>2*60</t>
  </si>
  <si>
    <t>11*51</t>
  </si>
  <si>
    <t>12*2</t>
  </si>
  <si>
    <t>Борщ с капустой и картофелем со сметаной</t>
  </si>
  <si>
    <t>7*19</t>
  </si>
  <si>
    <t>6*51</t>
  </si>
  <si>
    <t>10*6</t>
  </si>
  <si>
    <t>5*58</t>
  </si>
  <si>
    <t>11*53</t>
  </si>
  <si>
    <t>Греча по-Царски с мясом и овощами со свининой б/к</t>
  </si>
  <si>
    <t>Напиток из черноплодой рябины</t>
  </si>
  <si>
    <t>9*10</t>
  </si>
  <si>
    <t>11*18</t>
  </si>
  <si>
    <t>7*75</t>
  </si>
  <si>
    <t>Суп-пюре из разных овощей с гренками</t>
  </si>
  <si>
    <t>8*26</t>
  </si>
  <si>
    <t>11*5</t>
  </si>
  <si>
    <t>2*57</t>
  </si>
  <si>
    <t>11*59</t>
  </si>
  <si>
    <t>Салат из отварной свеклы с соленым огурцом и куриным яйцом</t>
  </si>
  <si>
    <t>7*80</t>
  </si>
  <si>
    <t>6*70</t>
  </si>
  <si>
    <t>8*35</t>
  </si>
  <si>
    <t>11*1</t>
  </si>
  <si>
    <t>Каша молочная Ассорти (рис,пшено) с маслом сливочным</t>
  </si>
  <si>
    <t>2*5</t>
  </si>
  <si>
    <t>Салат из солёных огурцов с зелёным горошком</t>
  </si>
  <si>
    <t>7*18</t>
  </si>
  <si>
    <t>6*73</t>
  </si>
  <si>
    <t>8*55</t>
  </si>
  <si>
    <t>5*74</t>
  </si>
  <si>
    <t>9*3</t>
  </si>
  <si>
    <t>Салат из белокачанной капусты с кукурузой и растительным маслом</t>
  </si>
  <si>
    <t>7*13</t>
  </si>
  <si>
    <t>10*5</t>
  </si>
  <si>
    <t>Каша жидкая молочная пшеничная с маслом сливочным</t>
  </si>
  <si>
    <t>2*64</t>
  </si>
  <si>
    <t>7*34</t>
  </si>
  <si>
    <t>Плов со свининой и куркумой</t>
  </si>
  <si>
    <t>8*27</t>
  </si>
  <si>
    <t>3*11</t>
  </si>
  <si>
    <t>11*17</t>
  </si>
  <si>
    <t>Птица (филе куриное) тушенная в соусе с овощами</t>
  </si>
  <si>
    <t>9*60</t>
  </si>
  <si>
    <t xml:space="preserve">Каша жидкая молочная рисовая с маслом и яблоками </t>
  </si>
  <si>
    <t>2*61-1</t>
  </si>
  <si>
    <t>Борщ с морской капустой и со сметаной</t>
  </si>
  <si>
    <t>6*75</t>
  </si>
  <si>
    <t>Котлеты мясные (говядина, свинина) с отрубями</t>
  </si>
  <si>
    <t>Кисель витаминизированный Витошка</t>
  </si>
  <si>
    <t>11*15</t>
  </si>
  <si>
    <t>7*83</t>
  </si>
  <si>
    <t>Фрикасе из филе грудки в сметанном соусе с булгуром с овощами</t>
  </si>
  <si>
    <t>Гуляш из птицы (филе куриное) и макароны отварные с маслом сливочным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</si>
</sst>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 Cyr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4C4C4C"/>
      <name val="Times New Roman"/>
      <family val="1"/>
      <charset val="204"/>
    </font>
    <font>
      <sz val="12"/>
      <color rgb="FF2D2D2D"/>
      <name val="Times New Roman"/>
      <family val="1"/>
      <charset val="204"/>
    </font>
    <font>
      <sz val="12"/>
      <color rgb="FF4C4C4C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rgb="FF2D2D2D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18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2" fontId="4" fillId="5" borderId="21" xfId="0" applyNumberFormat="1" applyFont="1" applyFill="1" applyBorder="1" applyAlignment="1" applyProtection="1">
      <alignment horizontal="center" vertical="center"/>
      <protection locked="0"/>
    </xf>
    <xf numFmtId="2" fontId="4" fillId="5" borderId="22" xfId="0" applyNumberFormat="1" applyFont="1" applyFill="1" applyBorder="1" applyAlignment="1" applyProtection="1">
      <alignment horizontal="center" vertical="center"/>
      <protection locked="0"/>
    </xf>
    <xf numFmtId="0" fontId="5" fillId="5" borderId="22" xfId="0" applyFont="1" applyFill="1" applyBorder="1" applyAlignment="1" applyProtection="1">
      <alignment horizontal="center" vertical="center" wrapText="1"/>
      <protection locked="0"/>
    </xf>
    <xf numFmtId="2" fontId="4" fillId="5" borderId="22" xfId="0" applyNumberFormat="1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2" borderId="2" xfId="0" applyFont="1" applyFill="1" applyBorder="1" applyAlignment="1" applyProtection="1">
      <alignment vertical="center"/>
      <protection locked="0"/>
    </xf>
    <xf numFmtId="1" fontId="5" fillId="2" borderId="3" xfId="0" applyNumberFormat="1" applyFont="1" applyFill="1" applyBorder="1" applyAlignment="1" applyProtection="1">
      <alignment horizontal="center"/>
      <protection locked="0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</xf>
    <xf numFmtId="0" fontId="11" fillId="0" borderId="0" xfId="0" applyFont="1" applyAlignment="1">
      <alignment horizontal="center" vertical="top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/>
    <xf numFmtId="0" fontId="5" fillId="4" borderId="1" xfId="0" applyFont="1" applyFill="1" applyBorder="1" applyAlignment="1">
      <alignment vertical="center"/>
    </xf>
    <xf numFmtId="0" fontId="6" fillId="4" borderId="4" xfId="0" applyFont="1" applyFill="1" applyBorder="1" applyAlignment="1">
      <alignment vertical="center" wrapText="1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/>
    <xf numFmtId="0" fontId="5" fillId="4" borderId="2" xfId="0" applyFont="1" applyFill="1" applyBorder="1" applyAlignment="1" applyProtection="1">
      <alignment vertical="center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2" fontId="6" fillId="4" borderId="4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6" fillId="4" borderId="4" xfId="0" applyFont="1" applyFill="1" applyBorder="1" applyAlignment="1" applyProtection="1">
      <alignment vertical="center" wrapText="1"/>
      <protection locked="0"/>
    </xf>
    <xf numFmtId="0" fontId="5" fillId="4" borderId="19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vertical="center" wrapText="1"/>
      <protection locked="0"/>
    </xf>
    <xf numFmtId="0" fontId="5" fillId="4" borderId="2" xfId="0" applyFont="1" applyFill="1" applyBorder="1" applyAlignment="1" applyProtection="1">
      <alignment vertical="center" wrapText="1"/>
      <protection locked="0"/>
    </xf>
    <xf numFmtId="0" fontId="5" fillId="0" borderId="14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/>
    <xf numFmtId="0" fontId="11" fillId="0" borderId="2" xfId="0" applyFont="1" applyBorder="1" applyAlignment="1" applyProtection="1">
      <alignment horizontal="right" vertical="center"/>
      <protection locked="0"/>
    </xf>
    <xf numFmtId="0" fontId="5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6" fillId="4" borderId="4" xfId="1" applyFont="1" applyFill="1" applyBorder="1" applyAlignment="1">
      <alignment vertical="center" wrapText="1"/>
    </xf>
    <xf numFmtId="2" fontId="6" fillId="4" borderId="4" xfId="1" applyNumberFormat="1" applyFont="1" applyFill="1" applyBorder="1" applyAlignment="1">
      <alignment horizontal="center" vertical="center"/>
    </xf>
    <xf numFmtId="2" fontId="6" fillId="4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19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vertical="center"/>
    </xf>
    <xf numFmtId="0" fontId="11" fillId="0" borderId="4" xfId="0" applyFont="1" applyBorder="1" applyAlignment="1" applyProtection="1">
      <alignment horizontal="right" vertical="center"/>
      <protection locked="0"/>
    </xf>
    <xf numFmtId="0" fontId="5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9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 applyProtection="1">
      <alignment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4" borderId="4" xfId="1" applyNumberFormat="1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wrapText="1"/>
    </xf>
    <xf numFmtId="1" fontId="6" fillId="4" borderId="4" xfId="1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 wrapText="1"/>
    </xf>
    <xf numFmtId="2" fontId="7" fillId="0" borderId="4" xfId="0" applyNumberFormat="1" applyFont="1" applyBorder="1" applyAlignment="1">
      <alignment horizontal="center" vertical="center" wrapText="1"/>
    </xf>
    <xf numFmtId="0" fontId="5" fillId="3" borderId="9" xfId="0" applyFont="1" applyFill="1" applyBorder="1" applyAlignment="1">
      <alignment wrapText="1"/>
    </xf>
    <xf numFmtId="0" fontId="7" fillId="3" borderId="9" xfId="0" applyFont="1" applyFill="1" applyBorder="1" applyAlignment="1">
      <alignment horizontal="center" wrapText="1"/>
    </xf>
    <xf numFmtId="0" fontId="6" fillId="4" borderId="4" xfId="0" applyNumberFormat="1" applyFont="1" applyFill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7" fillId="0" borderId="9" xfId="0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17" fontId="6" fillId="4" borderId="20" xfId="1" applyNumberFormat="1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6" fillId="4" borderId="20" xfId="1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 wrapText="1"/>
    </xf>
    <xf numFmtId="2" fontId="5" fillId="5" borderId="25" xfId="0" applyNumberFormat="1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wrapText="1"/>
    </xf>
    <xf numFmtId="0" fontId="5" fillId="5" borderId="25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 applyProtection="1">
      <alignment horizontal="left" vertical="center" wrapText="1"/>
      <protection locked="0"/>
    </xf>
    <xf numFmtId="49" fontId="4" fillId="4" borderId="2" xfId="0" applyNumberFormat="1" applyFont="1" applyFill="1" applyBorder="1" applyAlignment="1">
      <alignment horizontal="left" vertical="center" wrapText="1"/>
    </xf>
    <xf numFmtId="0" fontId="5" fillId="4" borderId="2" xfId="0" applyFont="1" applyFill="1" applyBorder="1" applyAlignment="1" applyProtection="1">
      <alignment horizontal="left" vertical="center" wrapText="1"/>
      <protection locked="0"/>
    </xf>
    <xf numFmtId="0" fontId="12" fillId="0" borderId="16" xfId="0" applyFont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center" vertical="center" wrapText="1"/>
    </xf>
    <xf numFmtId="2" fontId="4" fillId="4" borderId="24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 wrapText="1"/>
    </xf>
    <xf numFmtId="2" fontId="6" fillId="4" borderId="2" xfId="0" applyNumberFormat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vertical="center"/>
    </xf>
    <xf numFmtId="0" fontId="6" fillId="4" borderId="2" xfId="1" applyFont="1" applyFill="1" applyBorder="1" applyAlignment="1">
      <alignment wrapText="1"/>
    </xf>
    <xf numFmtId="0" fontId="6" fillId="4" borderId="20" xfId="1" applyFont="1" applyFill="1" applyBorder="1" applyAlignment="1">
      <alignment horizontal="center" wrapText="1"/>
    </xf>
    <xf numFmtId="0" fontId="6" fillId="4" borderId="19" xfId="1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4" xfId="1" applyFont="1" applyFill="1" applyBorder="1" applyAlignment="1" applyProtection="1">
      <alignment horizontal="left" vertical="center" wrapText="1"/>
      <protection locked="0"/>
    </xf>
    <xf numFmtId="0" fontId="6" fillId="8" borderId="4" xfId="0" applyFont="1" applyFill="1" applyBorder="1" applyAlignment="1">
      <alignment vertical="center" wrapText="1"/>
    </xf>
    <xf numFmtId="0" fontId="5" fillId="8" borderId="1" xfId="0" applyFont="1" applyFill="1" applyBorder="1" applyAlignment="1" applyProtection="1">
      <alignment horizontal="center" vertical="center" wrapText="1"/>
      <protection locked="0"/>
    </xf>
    <xf numFmtId="2" fontId="5" fillId="5" borderId="21" xfId="0" applyNumberFormat="1" applyFont="1" applyFill="1" applyBorder="1" applyAlignment="1" applyProtection="1">
      <alignment horizontal="center" vertical="center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2" fontId="5" fillId="5" borderId="22" xfId="0" applyNumberFormat="1" applyFont="1" applyFill="1" applyBorder="1" applyAlignment="1" applyProtection="1">
      <alignment horizontal="center" vertical="center"/>
      <protection locked="0"/>
    </xf>
    <xf numFmtId="2" fontId="5" fillId="5" borderId="22" xfId="0" applyNumberFormat="1" applyFont="1" applyFill="1" applyBorder="1" applyAlignment="1">
      <alignment horizontal="center"/>
    </xf>
    <xf numFmtId="2" fontId="6" fillId="8" borderId="2" xfId="1" applyNumberFormat="1" applyFont="1" applyFill="1" applyBorder="1" applyAlignment="1">
      <alignment horizontal="center" vertical="center"/>
    </xf>
    <xf numFmtId="2" fontId="6" fillId="8" borderId="4" xfId="0" applyNumberFormat="1" applyFont="1" applyFill="1" applyBorder="1" applyAlignment="1">
      <alignment horizontal="center" vertical="center"/>
    </xf>
    <xf numFmtId="1" fontId="6" fillId="8" borderId="4" xfId="0" applyNumberFormat="1" applyFont="1" applyFill="1" applyBorder="1" applyAlignment="1">
      <alignment horizontal="center" vertical="center"/>
    </xf>
    <xf numFmtId="2" fontId="6" fillId="8" borderId="4" xfId="1" applyNumberFormat="1" applyFont="1" applyFill="1" applyBorder="1" applyAlignment="1">
      <alignment horizontal="center" vertical="center"/>
    </xf>
    <xf numFmtId="0" fontId="6" fillId="8" borderId="2" xfId="0" applyFont="1" applyFill="1" applyBorder="1" applyAlignment="1">
      <alignment vertical="center" wrapText="1"/>
    </xf>
    <xf numFmtId="2" fontId="13" fillId="5" borderId="22" xfId="0" applyNumberFormat="1" applyFont="1" applyFill="1" applyBorder="1" applyAlignment="1">
      <alignment horizontal="center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2" fontId="7" fillId="5" borderId="25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0" fontId="5" fillId="8" borderId="2" xfId="0" applyFont="1" applyFill="1" applyBorder="1" applyAlignment="1">
      <alignment vertical="center"/>
    </xf>
    <xf numFmtId="0" fontId="5" fillId="8" borderId="2" xfId="0" applyFont="1" applyFill="1" applyBorder="1" applyAlignment="1" applyProtection="1">
      <alignment vertical="center" wrapText="1"/>
      <protection locked="0"/>
    </xf>
    <xf numFmtId="0" fontId="5" fillId="8" borderId="19" xfId="0" applyFont="1" applyFill="1" applyBorder="1" applyAlignment="1" applyProtection="1">
      <alignment horizontal="center" vertical="center" wrapText="1"/>
      <protection locked="0"/>
    </xf>
    <xf numFmtId="0" fontId="6" fillId="8" borderId="4" xfId="0" applyFont="1" applyFill="1" applyBorder="1" applyAlignment="1" applyProtection="1">
      <alignment vertical="center" wrapText="1"/>
      <protection locked="0"/>
    </xf>
    <xf numFmtId="2" fontId="6" fillId="8" borderId="2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 wrapText="1"/>
    </xf>
    <xf numFmtId="1" fontId="7" fillId="3" borderId="9" xfId="0" applyNumberFormat="1" applyFont="1" applyFill="1" applyBorder="1" applyAlignment="1">
      <alignment horizontal="center" vertical="center" wrapText="1"/>
    </xf>
    <xf numFmtId="2" fontId="7" fillId="3" borderId="9" xfId="0" applyNumberFormat="1" applyFont="1" applyFill="1" applyBorder="1" applyAlignment="1">
      <alignment horizontal="center" vertical="center" wrapText="1"/>
    </xf>
    <xf numFmtId="0" fontId="6" fillId="8" borderId="4" xfId="1" applyFont="1" applyFill="1" applyBorder="1" applyAlignment="1">
      <alignment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6" fillId="8" borderId="20" xfId="0" applyFont="1" applyFill="1" applyBorder="1" applyAlignment="1">
      <alignment horizontal="center" vertical="center" wrapText="1"/>
    </xf>
    <xf numFmtId="0" fontId="6" fillId="8" borderId="20" xfId="1" applyFont="1" applyFill="1" applyBorder="1" applyAlignment="1">
      <alignment horizontal="center" vertical="center"/>
    </xf>
    <xf numFmtId="2" fontId="7" fillId="5" borderId="29" xfId="0" applyNumberFormat="1" applyFont="1" applyFill="1" applyBorder="1" applyAlignment="1">
      <alignment horizontal="center" vertical="center" wrapText="1"/>
    </xf>
    <xf numFmtId="2" fontId="5" fillId="5" borderId="21" xfId="0" applyNumberFormat="1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/>
    </xf>
    <xf numFmtId="0" fontId="5" fillId="5" borderId="23" xfId="0" applyFont="1" applyFill="1" applyBorder="1" applyAlignment="1" applyProtection="1">
      <alignment horizontal="center" vertical="center" wrapText="1"/>
      <protection locked="0"/>
    </xf>
    <xf numFmtId="2" fontId="5" fillId="4" borderId="2" xfId="0" applyNumberFormat="1" applyFont="1" applyFill="1" applyBorder="1" applyAlignment="1" applyProtection="1">
      <alignment horizontal="center" vertical="center" wrapText="1"/>
      <protection locked="0"/>
    </xf>
    <xf numFmtId="2" fontId="7" fillId="5" borderId="27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/>
    </xf>
    <xf numFmtId="1" fontId="6" fillId="8" borderId="5" xfId="0" applyNumberFormat="1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center" vertical="center" wrapText="1"/>
    </xf>
    <xf numFmtId="1" fontId="6" fillId="8" borderId="4" xfId="1" applyNumberFormat="1" applyFont="1" applyFill="1" applyBorder="1" applyAlignment="1">
      <alignment horizontal="center" vertical="center"/>
    </xf>
    <xf numFmtId="0" fontId="6" fillId="8" borderId="2" xfId="0" applyFont="1" applyFill="1" applyBorder="1" applyAlignment="1" applyProtection="1">
      <alignment vertical="center" wrapText="1"/>
      <protection locked="0"/>
    </xf>
    <xf numFmtId="0" fontId="5" fillId="8" borderId="2" xfId="0" applyFont="1" applyFill="1" applyBorder="1" applyAlignment="1" applyProtection="1">
      <alignment vertical="center"/>
      <protection locked="0"/>
    </xf>
    <xf numFmtId="0" fontId="6" fillId="8" borderId="4" xfId="0" applyFont="1" applyFill="1" applyBorder="1" applyAlignment="1" applyProtection="1">
      <alignment horizontal="left" vertical="center" wrapText="1"/>
      <protection locked="0"/>
    </xf>
    <xf numFmtId="0" fontId="6" fillId="8" borderId="2" xfId="0" applyFont="1" applyFill="1" applyBorder="1" applyAlignment="1" applyProtection="1">
      <alignment horizontal="left" vertical="center" wrapText="1"/>
      <protection locked="0"/>
    </xf>
    <xf numFmtId="0" fontId="5" fillId="6" borderId="0" xfId="0" applyFont="1" applyFill="1" applyBorder="1" applyAlignment="1">
      <alignment vertical="center"/>
    </xf>
    <xf numFmtId="0" fontId="6" fillId="6" borderId="0" xfId="0" applyFont="1" applyFill="1" applyBorder="1" applyAlignment="1" applyProtection="1">
      <alignment vertical="center" wrapText="1"/>
      <protection locked="0"/>
    </xf>
    <xf numFmtId="0" fontId="5" fillId="6" borderId="0" xfId="0" applyFont="1" applyFill="1" applyBorder="1" applyAlignment="1" applyProtection="1">
      <alignment horizontal="center" vertical="center" wrapText="1"/>
      <protection locked="0"/>
    </xf>
    <xf numFmtId="2" fontId="5" fillId="6" borderId="0" xfId="0" applyNumberFormat="1" applyFont="1" applyFill="1" applyBorder="1" applyAlignment="1" applyProtection="1">
      <alignment horizontal="center" vertical="center"/>
      <protection locked="0"/>
    </xf>
    <xf numFmtId="2" fontId="5" fillId="8" borderId="2" xfId="0" applyNumberFormat="1" applyFont="1" applyFill="1" applyBorder="1" applyAlignment="1" applyProtection="1">
      <alignment horizontal="center" vertical="center" wrapText="1"/>
      <protection locked="0"/>
    </xf>
    <xf numFmtId="1" fontId="7" fillId="7" borderId="8" xfId="0" applyNumberFormat="1" applyFont="1" applyFill="1" applyBorder="1" applyAlignment="1">
      <alignment horizontal="center" vertical="center" wrapText="1"/>
    </xf>
    <xf numFmtId="2" fontId="7" fillId="7" borderId="8" xfId="0" applyNumberFormat="1" applyFont="1" applyFill="1" applyBorder="1" applyAlignment="1">
      <alignment horizontal="center" vertical="center" wrapText="1"/>
    </xf>
    <xf numFmtId="0" fontId="6" fillId="8" borderId="4" xfId="1" applyNumberFormat="1" applyFont="1" applyFill="1" applyBorder="1" applyAlignment="1">
      <alignment horizontal="center" vertical="center"/>
    </xf>
    <xf numFmtId="2" fontId="4" fillId="8" borderId="24" xfId="0" applyNumberFormat="1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8" borderId="20" xfId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left" vertical="center" wrapText="1"/>
    </xf>
    <xf numFmtId="2" fontId="4" fillId="8" borderId="2" xfId="0" applyNumberFormat="1" applyFont="1" applyFill="1" applyBorder="1" applyAlignment="1">
      <alignment horizontal="center" vertical="center"/>
    </xf>
    <xf numFmtId="0" fontId="6" fillId="8" borderId="2" xfId="1" applyFont="1" applyFill="1" applyBorder="1" applyAlignment="1">
      <alignment horizontal="left" vertical="center"/>
    </xf>
    <xf numFmtId="1" fontId="7" fillId="3" borderId="9" xfId="0" applyNumberFormat="1" applyFont="1" applyFill="1" applyBorder="1" applyAlignment="1">
      <alignment horizontal="center" wrapText="1"/>
    </xf>
    <xf numFmtId="2" fontId="7" fillId="3" borderId="9" xfId="0" applyNumberFormat="1" applyFont="1" applyFill="1" applyBorder="1" applyAlignment="1">
      <alignment horizontal="center" wrapText="1"/>
    </xf>
    <xf numFmtId="2" fontId="5" fillId="5" borderId="21" xfId="0" applyNumberFormat="1" applyFont="1" applyFill="1" applyBorder="1" applyAlignment="1">
      <alignment horizontal="center"/>
    </xf>
    <xf numFmtId="0" fontId="5" fillId="5" borderId="27" xfId="0" applyFont="1" applyFill="1" applyBorder="1" applyAlignment="1">
      <alignment horizontal="center"/>
    </xf>
    <xf numFmtId="2" fontId="4" fillId="5" borderId="21" xfId="0" applyNumberFormat="1" applyFont="1" applyFill="1" applyBorder="1" applyAlignment="1">
      <alignment horizontal="center"/>
    </xf>
    <xf numFmtId="2" fontId="4" fillId="5" borderId="23" xfId="0" applyNumberFormat="1" applyFont="1" applyFill="1" applyBorder="1" applyAlignment="1" applyProtection="1">
      <alignment horizontal="center" vertical="center"/>
      <protection locked="0"/>
    </xf>
    <xf numFmtId="2" fontId="4" fillId="5" borderId="21" xfId="0" applyNumberFormat="1" applyFont="1" applyFill="1" applyBorder="1" applyAlignment="1">
      <alignment horizontal="center" vertical="center"/>
    </xf>
    <xf numFmtId="2" fontId="6" fillId="8" borderId="2" xfId="2" applyNumberFormat="1" applyFont="1" applyFill="1" applyBorder="1" applyAlignment="1">
      <alignment horizontal="center" vertical="center"/>
    </xf>
    <xf numFmtId="1" fontId="6" fillId="4" borderId="2" xfId="0" applyNumberFormat="1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6" fillId="4" borderId="2" xfId="1" applyNumberFormat="1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wrapText="1"/>
    </xf>
    <xf numFmtId="0" fontId="7" fillId="3" borderId="17" xfId="0" applyFont="1" applyFill="1" applyBorder="1" applyAlignment="1">
      <alignment horizontal="center" wrapText="1"/>
    </xf>
    <xf numFmtId="0" fontId="12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5" fillId="2" borderId="2" xfId="0" applyFont="1" applyFill="1" applyBorder="1" applyAlignment="1" applyProtection="1">
      <alignment horizontal="left" wrapText="1"/>
      <protection locked="0"/>
    </xf>
  </cellXfs>
  <cellStyles count="3">
    <cellStyle name="Обычный" xfId="0" builtinId="0"/>
    <cellStyle name="Обычный 3" xfId="1"/>
    <cellStyle name="Обычный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54.90.100\Private\&#1054;&#1073;&#1097;&#1072;&#1103;\&#1057;&#1086;&#1094;&#1087;&#1080;&#1090;&#1072;&#1085;&#1080;&#1077;\&#1058;&#1077;&#1093;&#1085;&#1086;&#1083;&#1086;&#1075;&#1080;&#1095;&#1077;&#1089;&#1082;&#1080;&#1077;%20&#1082;&#1072;&#1088;&#1090;&#1099;%20(&#1084;&#1086;&#1080;%20&#1096;&#1082;&#1086;&#1083;&#1100;&#1085;&#1099;&#1077;)\&#1064;&#1082;&#1086;&#1083;&#1100;&#1085;&#1086;&#1077;%20&#1087;&#1080;&#1090;&#1072;&#1085;&#1080;&#1077;\&#1040;&#1048;&#1057;\&#1052;&#1077;&#1085;&#1102;%20&#1085;&#1072;%20&#1076;&#1086;&#1089;&#1082;&#1080;%20(&#1092;&#1086;&#1088;&#1084;&#1072;&#1090;%20PDF)\&#1054;&#1082;&#1090;&#1103;&#1073;&#1088;&#1100;%202022\11.10%20&#1085;1&#1076;2\11.10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54.90.10\&#1082;&#1086;&#1084;&#1092;&#1086;&#1088;&#1090;\&#1057;&#1086;&#1094;&#1087;&#1080;&#1090;&#1072;&#1085;&#1080;&#1077;\&#1058;&#1077;&#1093;&#1085;&#1086;&#1083;&#1086;&#1075;&#1080;&#1095;&#1077;&#1089;&#1082;&#1080;&#1077;%20&#1082;&#1072;&#1088;&#1090;&#1099;%20(&#1084;&#1086;&#1080;%20&#1096;&#1082;&#1086;&#1083;&#1100;&#1085;&#1099;&#1077;)\&#1064;&#1082;&#1086;&#1083;&#1100;&#1085;&#1086;&#1077;%20&#1087;&#1080;&#1090;&#1072;&#1085;&#1080;&#1077;\&#1040;&#1048;&#1057;\&#1052;&#1077;&#1085;&#1102;%20&#1085;&#1072;%20&#1076;&#1086;&#1089;&#1082;&#1080;%20(&#1092;&#1086;&#1088;&#1084;&#1072;&#1090;%20PDF)\&#1071;&#1085;&#1074;&#1072;&#1088;&#1100;%202022\12.01%20&#1085;1&#1076;3\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54.90.10\&#1082;&#1086;&#1084;&#1092;&#1086;&#1088;&#1090;\&#1057;&#1086;&#1094;&#1087;&#1080;&#1090;&#1072;&#1085;&#1080;&#1077;\&#1058;&#1077;&#1093;&#1085;&#1086;&#1083;&#1086;&#1075;&#1080;&#1095;&#1077;&#1089;&#1082;&#1080;&#1077;%20&#1082;&#1072;&#1088;&#1090;&#1099;%20(&#1084;&#1086;&#1080;%20&#1096;&#1082;&#1086;&#1083;&#1100;&#1085;&#1099;&#1077;)\&#1064;&#1082;&#1086;&#1083;&#1100;&#1085;&#1086;&#1077;%20&#1087;&#1080;&#1090;&#1072;&#1085;&#1080;&#1077;\&#1040;&#1048;&#1057;\&#1052;&#1077;&#1085;&#1102;%20&#1085;&#1072;%20&#1076;&#1086;&#1089;&#1082;&#1080;%20(&#1092;&#1086;&#1088;&#1084;&#1072;&#1090;%20PDF)\&#1071;&#1085;&#1074;&#1072;&#1088;&#1100;%202022\11.01%20&#1085;1&#1076;2\&#1082;&#1072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058;&#1077;&#1093;&#1085;&#1086;&#1083;&#1086;&#1075;&#1080;&#1095;&#1077;&#1089;&#1082;&#1080;&#1077;%20&#1082;&#1072;&#1088;&#1090;&#1099;%20(&#1084;&#1086;&#1080;%20&#1096;&#1082;&#1086;&#1083;&#1100;&#1085;&#1099;&#1077;)\&#1064;&#1082;&#1086;&#1083;&#1100;&#1085;&#1086;&#1077;%20&#1087;&#1080;&#1090;&#1072;&#1085;&#1080;&#1077;\&#1040;&#1048;&#1057;\&#1052;&#1077;&#1085;&#1102;%20&#1085;&#1072;%20&#1076;&#1086;&#1089;&#1082;&#1080;%20(&#1092;&#1086;&#1088;&#1084;&#1072;&#1090;%20PDF)\&#1057;&#1077;&#1085;&#1090;&#1103;&#1073;&#1088;&#1100;%202021\01.09%201&#1085;3&#1076;\1.09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6"/>
      <sheetName val="16 доп меню (2)"/>
      <sheetName val="19"/>
      <sheetName val="19 доп меню"/>
      <sheetName val="17"/>
      <sheetName val="85"/>
      <sheetName val="64"/>
      <sheetName val="64 доп меню"/>
      <sheetName val="109 (1)"/>
      <sheetName val="109 (2)"/>
      <sheetName val="181 (1)"/>
      <sheetName val="181 (2)"/>
      <sheetName val="Арт-Этюд"/>
      <sheetName val="1 Мл"/>
      <sheetName val="1 Ст"/>
      <sheetName val="16 Мл"/>
      <sheetName val="17 Ст"/>
      <sheetName val="19 Мл"/>
      <sheetName val="19 Ст"/>
      <sheetName val="64 Мл"/>
      <sheetName val="64 Ст"/>
      <sheetName val="85 Мл"/>
      <sheetName val="85 Ст"/>
      <sheetName val="109 Мл"/>
      <sheetName val="109 Ст"/>
      <sheetName val="181 Ст"/>
      <sheetName val="181 Мл"/>
      <sheetName val="АЭ Мл"/>
      <sheetName val="17 Мл"/>
      <sheetName val="16 Ст"/>
      <sheetName val="АЭ Ст"/>
      <sheetName val="Реест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6"/>
      <sheetName val="17"/>
      <sheetName val="19"/>
      <sheetName val="64"/>
      <sheetName val="85"/>
      <sheetName val="109 (1)"/>
      <sheetName val="109 (2)"/>
      <sheetName val="181 (1)"/>
      <sheetName val="181 (2)"/>
      <sheetName val="Арт-Этюд"/>
      <sheetName val="1 Мл"/>
      <sheetName val="1 Ст"/>
      <sheetName val="16 Мл"/>
      <sheetName val="16 Ст"/>
      <sheetName val="17 Мл"/>
      <sheetName val="17 Ст"/>
      <sheetName val="19 Мл"/>
      <sheetName val="19 Ст"/>
      <sheetName val="64 Мл"/>
      <sheetName val="64 Ст"/>
      <sheetName val="85 Мл"/>
      <sheetName val="85 Ст"/>
      <sheetName val="109 Ст"/>
      <sheetName val="109 Мл"/>
      <sheetName val="181 Ст"/>
      <sheetName val="181 Мл"/>
      <sheetName val="АЭ Мл"/>
      <sheetName val="АЭ Ст"/>
      <sheetName val="Реест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6"/>
      <sheetName val="17"/>
      <sheetName val="19"/>
      <sheetName val="64"/>
      <sheetName val="85"/>
      <sheetName val="109 (1)"/>
      <sheetName val="109 (2)"/>
      <sheetName val="181 (1)"/>
      <sheetName val="181 (2)"/>
      <sheetName val="Арт-Этюд"/>
      <sheetName val="1 Мл"/>
      <sheetName val="1 Ст"/>
      <sheetName val="16 Мл"/>
      <sheetName val="16 Ст"/>
      <sheetName val="17 Мл"/>
      <sheetName val="17 Ст"/>
      <sheetName val="19 Мл"/>
      <sheetName val="19 Ст"/>
      <sheetName val="64 Мл"/>
      <sheetName val="64 Ст"/>
      <sheetName val="85 Мл"/>
      <sheetName val="85 Ст"/>
      <sheetName val="109 Ст"/>
      <sheetName val="109 Мл"/>
      <sheetName val="181 Ст"/>
      <sheetName val="181 Мл"/>
      <sheetName val="АЭ Мл"/>
      <sheetName val="АЭ Ст"/>
      <sheetName val="Реест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16"/>
      <sheetName val="17"/>
      <sheetName val="19"/>
      <sheetName val="64"/>
      <sheetName val="85"/>
      <sheetName val="109 (1)"/>
      <sheetName val="109 (2)"/>
      <sheetName val="181 (1)"/>
      <sheetName val="181 (2)"/>
      <sheetName val="Арт-Этюд"/>
      <sheetName val="1 Мл"/>
      <sheetName val="1 Ст"/>
      <sheetName val="16 Мл"/>
      <sheetName val="16 Ст"/>
      <sheetName val="17 Мл"/>
      <sheetName val="17 Ст"/>
      <sheetName val="19 Мл"/>
      <sheetName val="19 Ст"/>
      <sheetName val="64 Мл"/>
      <sheetName val="64 Ст"/>
      <sheetName val="85 Мл"/>
      <sheetName val="85 Ст"/>
      <sheetName val="109 Ст"/>
      <sheetName val="109 Мл"/>
      <sheetName val="181 Ст"/>
      <sheetName val="181 Мл"/>
      <sheetName val="АЭ Мл"/>
      <sheetName val="АЭ Ст"/>
      <sheetName val="Реест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98"/>
  <sheetViews>
    <sheetView tabSelected="1" zoomScaleNormal="100" workbookViewId="0">
      <pane xSplit="4" ySplit="5" topLeftCell="E123" activePane="bottomRight" state="frozen"/>
      <selection pane="topRight" activeCell="E1" sqref="E1"/>
      <selection pane="bottomLeft" activeCell="A6" sqref="A6"/>
      <selection pane="bottomRight" activeCell="S197" sqref="S197"/>
    </sheetView>
  </sheetViews>
  <sheetFormatPr defaultRowHeight="12.75"/>
  <cols>
    <col min="1" max="1" width="4.85546875" style="2" customWidth="1"/>
    <col min="2" max="2" width="6.28515625" style="2" customWidth="1"/>
    <col min="3" max="3" width="9.140625" style="1"/>
    <col min="4" max="4" width="14" style="1" customWidth="1"/>
    <col min="5" max="5" width="49" style="2" customWidth="1"/>
    <col min="6" max="6" width="11" style="2" customWidth="1"/>
    <col min="7" max="7" width="11.28515625" style="2" customWidth="1"/>
    <col min="8" max="8" width="7.5703125" style="2" customWidth="1"/>
    <col min="9" max="9" width="7.85546875" style="2" customWidth="1"/>
    <col min="10" max="10" width="9.140625" style="2" customWidth="1"/>
    <col min="11" max="11" width="10" style="2" customWidth="1"/>
    <col min="12" max="16384" width="9.140625" style="2"/>
  </cols>
  <sheetData>
    <row r="1" spans="1:12" ht="15.75">
      <c r="A1" s="8" t="s">
        <v>7</v>
      </c>
      <c r="B1" s="9"/>
      <c r="C1" s="182" t="s">
        <v>78</v>
      </c>
      <c r="D1" s="183"/>
      <c r="E1" s="183"/>
      <c r="F1" s="10" t="s">
        <v>16</v>
      </c>
      <c r="G1" s="9" t="s">
        <v>17</v>
      </c>
      <c r="H1" s="184" t="s">
        <v>79</v>
      </c>
      <c r="I1" s="184"/>
      <c r="J1" s="184"/>
      <c r="K1" s="184"/>
      <c r="L1" s="9"/>
    </row>
    <row r="2" spans="1:12" ht="15.75">
      <c r="A2" s="11" t="s">
        <v>6</v>
      </c>
      <c r="B2" s="9"/>
      <c r="C2" s="9"/>
      <c r="D2" s="8"/>
      <c r="E2" s="9"/>
      <c r="F2" s="9"/>
      <c r="G2" s="9" t="s">
        <v>18</v>
      </c>
      <c r="H2" s="184" t="s">
        <v>80</v>
      </c>
      <c r="I2" s="184"/>
      <c r="J2" s="184"/>
      <c r="K2" s="184"/>
      <c r="L2" s="9"/>
    </row>
    <row r="3" spans="1:12" ht="17.25" customHeight="1">
      <c r="A3" s="12" t="s">
        <v>8</v>
      </c>
      <c r="B3" s="9"/>
      <c r="C3" s="9"/>
      <c r="D3" s="13"/>
      <c r="E3" s="14" t="s">
        <v>9</v>
      </c>
      <c r="F3" s="9"/>
      <c r="G3" s="9" t="s">
        <v>19</v>
      </c>
      <c r="H3" s="15">
        <v>4</v>
      </c>
      <c r="I3" s="15">
        <v>2</v>
      </c>
      <c r="J3" s="16">
        <v>2026</v>
      </c>
      <c r="K3" s="17"/>
      <c r="L3" s="9"/>
    </row>
    <row r="4" spans="1:12" ht="16.5" thickBot="1">
      <c r="A4" s="9"/>
      <c r="B4" s="9"/>
      <c r="C4" s="9"/>
      <c r="D4" s="12"/>
      <c r="E4" s="9"/>
      <c r="F4" s="9"/>
      <c r="G4" s="9"/>
      <c r="H4" s="18" t="s">
        <v>36</v>
      </c>
      <c r="I4" s="18" t="s">
        <v>37</v>
      </c>
      <c r="J4" s="18" t="s">
        <v>38</v>
      </c>
      <c r="K4" s="9"/>
      <c r="L4" s="9"/>
    </row>
    <row r="5" spans="1:12" ht="48" thickBot="1">
      <c r="A5" s="19" t="s">
        <v>14</v>
      </c>
      <c r="B5" s="20" t="s">
        <v>15</v>
      </c>
      <c r="C5" s="21" t="s">
        <v>0</v>
      </c>
      <c r="D5" s="21" t="s">
        <v>13</v>
      </c>
      <c r="E5" s="21" t="s">
        <v>12</v>
      </c>
      <c r="F5" s="21" t="s">
        <v>34</v>
      </c>
      <c r="G5" s="21" t="s">
        <v>1</v>
      </c>
      <c r="H5" s="21" t="s">
        <v>2</v>
      </c>
      <c r="I5" s="21" t="s">
        <v>3</v>
      </c>
      <c r="J5" s="21" t="s">
        <v>10</v>
      </c>
      <c r="K5" s="99" t="s">
        <v>11</v>
      </c>
      <c r="L5" s="100" t="s">
        <v>35</v>
      </c>
    </row>
    <row r="6" spans="1:12" ht="31.5">
      <c r="A6" s="22">
        <v>1</v>
      </c>
      <c r="B6" s="23">
        <v>1</v>
      </c>
      <c r="C6" s="24" t="s">
        <v>20</v>
      </c>
      <c r="D6" s="25" t="s">
        <v>21</v>
      </c>
      <c r="E6" s="110" t="s">
        <v>65</v>
      </c>
      <c r="F6" s="111">
        <v>210</v>
      </c>
      <c r="G6" s="116">
        <v>8.1999999999999993</v>
      </c>
      <c r="H6" s="116">
        <v>8.9</v>
      </c>
      <c r="I6" s="116">
        <v>31.2</v>
      </c>
      <c r="J6" s="116">
        <v>268</v>
      </c>
      <c r="K6" s="69" t="s">
        <v>81</v>
      </c>
      <c r="L6" s="112">
        <v>49.41</v>
      </c>
    </row>
    <row r="7" spans="1:12" ht="31.5">
      <c r="A7" s="28"/>
      <c r="B7" s="29"/>
      <c r="C7" s="30" t="s">
        <v>20</v>
      </c>
      <c r="D7" s="31"/>
      <c r="E7" s="110" t="s">
        <v>48</v>
      </c>
      <c r="F7" s="113">
        <v>40</v>
      </c>
      <c r="G7" s="117">
        <v>5.14</v>
      </c>
      <c r="H7" s="117">
        <v>11.15</v>
      </c>
      <c r="I7" s="117">
        <v>10.28</v>
      </c>
      <c r="J7" s="117">
        <v>148.50528</v>
      </c>
      <c r="K7" s="69" t="s">
        <v>84</v>
      </c>
      <c r="L7" s="114">
        <v>54.01</v>
      </c>
    </row>
    <row r="8" spans="1:12" ht="15.75">
      <c r="A8" s="28"/>
      <c r="B8" s="29"/>
      <c r="C8" s="30" t="s">
        <v>20</v>
      </c>
      <c r="D8" s="34" t="s">
        <v>22</v>
      </c>
      <c r="E8" s="110" t="s">
        <v>47</v>
      </c>
      <c r="F8" s="118">
        <v>200</v>
      </c>
      <c r="G8" s="119">
        <v>0.24</v>
      </c>
      <c r="H8" s="119">
        <v>0.05</v>
      </c>
      <c r="I8" s="119">
        <v>14.07</v>
      </c>
      <c r="J8" s="119">
        <v>55.606942799999999</v>
      </c>
      <c r="K8" s="36" t="s">
        <v>85</v>
      </c>
      <c r="L8" s="115">
        <v>14.85</v>
      </c>
    </row>
    <row r="9" spans="1:12" ht="15.75">
      <c r="A9" s="28"/>
      <c r="B9" s="29"/>
      <c r="C9" s="30" t="s">
        <v>20</v>
      </c>
      <c r="D9" s="34" t="s">
        <v>23</v>
      </c>
      <c r="E9" s="120" t="s">
        <v>82</v>
      </c>
      <c r="F9" s="113">
        <v>30</v>
      </c>
      <c r="G9" s="113">
        <v>1.98</v>
      </c>
      <c r="H9" s="113">
        <v>0.36</v>
      </c>
      <c r="I9" s="113">
        <v>12.51</v>
      </c>
      <c r="J9" s="113">
        <v>58.01</v>
      </c>
      <c r="K9" s="36"/>
      <c r="L9" s="115">
        <v>2.7</v>
      </c>
    </row>
    <row r="10" spans="1:12" ht="15.75">
      <c r="A10" s="28"/>
      <c r="B10" s="29"/>
      <c r="C10" s="30" t="s">
        <v>20</v>
      </c>
      <c r="D10" s="31" t="s">
        <v>64</v>
      </c>
      <c r="E10" s="110" t="s">
        <v>83</v>
      </c>
      <c r="F10" s="113">
        <v>40</v>
      </c>
      <c r="G10" s="117">
        <v>0.19</v>
      </c>
      <c r="H10" s="117">
        <v>0.12</v>
      </c>
      <c r="I10" s="117">
        <v>12.27</v>
      </c>
      <c r="J10" s="117">
        <v>48.19</v>
      </c>
      <c r="K10" s="36" t="s">
        <v>86</v>
      </c>
      <c r="L10" s="114">
        <v>28.55</v>
      </c>
    </row>
    <row r="11" spans="1:12" ht="15.75">
      <c r="A11" s="28"/>
      <c r="B11" s="29"/>
      <c r="C11" s="30"/>
      <c r="D11" s="31"/>
      <c r="E11" s="26"/>
      <c r="F11" s="32"/>
      <c r="G11" s="32"/>
      <c r="H11" s="32"/>
      <c r="I11" s="32"/>
      <c r="J11" s="32"/>
      <c r="K11" s="36"/>
      <c r="L11" s="4"/>
    </row>
    <row r="12" spans="1:12" ht="16.5" thickBot="1">
      <c r="A12" s="28"/>
      <c r="B12" s="29"/>
      <c r="C12" s="30"/>
      <c r="D12" s="31"/>
      <c r="E12" s="38"/>
      <c r="F12" s="32"/>
      <c r="G12" s="32"/>
      <c r="H12" s="32"/>
      <c r="I12" s="32"/>
      <c r="J12" s="32"/>
      <c r="K12" s="36"/>
      <c r="L12" s="122"/>
    </row>
    <row r="13" spans="1:12" ht="16.5" thickBot="1">
      <c r="A13" s="39"/>
      <c r="B13" s="40"/>
      <c r="C13" s="41"/>
      <c r="D13" s="42" t="s">
        <v>33</v>
      </c>
      <c r="E13" s="43"/>
      <c r="F13" s="44">
        <f>SUM(F6:F12)</f>
        <v>520</v>
      </c>
      <c r="G13" s="44">
        <f>SUM(G6:G12)</f>
        <v>15.75</v>
      </c>
      <c r="H13" s="44">
        <f t="shared" ref="H13:J13" si="0">SUM(H6:H12)</f>
        <v>20.580000000000002</v>
      </c>
      <c r="I13" s="44">
        <f t="shared" si="0"/>
        <v>80.33</v>
      </c>
      <c r="J13" s="77">
        <f t="shared" si="0"/>
        <v>578.31222279999997</v>
      </c>
      <c r="K13" s="45"/>
      <c r="L13" s="123">
        <f>SUM(L6:L12)</f>
        <v>149.51999999999998</v>
      </c>
    </row>
    <row r="14" spans="1:12" ht="19.5" customHeight="1">
      <c r="A14" s="46">
        <f>A6</f>
        <v>1</v>
      </c>
      <c r="B14" s="47">
        <f>B6</f>
        <v>1</v>
      </c>
      <c r="C14" s="48" t="s">
        <v>25</v>
      </c>
      <c r="D14" s="34" t="s">
        <v>26</v>
      </c>
      <c r="E14" s="95" t="s">
        <v>71</v>
      </c>
      <c r="F14" s="93">
        <v>80</v>
      </c>
      <c r="G14" s="50">
        <v>1.31</v>
      </c>
      <c r="H14" s="50">
        <v>4</v>
      </c>
      <c r="I14" s="50">
        <v>7.64</v>
      </c>
      <c r="J14" s="50">
        <v>69.94</v>
      </c>
      <c r="K14" s="69" t="s">
        <v>90</v>
      </c>
      <c r="L14" s="138">
        <v>40.82</v>
      </c>
    </row>
    <row r="15" spans="1:12" ht="15.75">
      <c r="A15" s="28"/>
      <c r="B15" s="29"/>
      <c r="C15" s="30" t="s">
        <v>25</v>
      </c>
      <c r="D15" s="34" t="s">
        <v>27</v>
      </c>
      <c r="E15" s="95" t="s">
        <v>72</v>
      </c>
      <c r="F15" s="94">
        <v>250</v>
      </c>
      <c r="G15" s="50">
        <v>12.44</v>
      </c>
      <c r="H15" s="50">
        <v>7.77</v>
      </c>
      <c r="I15" s="50">
        <v>25.16</v>
      </c>
      <c r="J15" s="50">
        <v>208</v>
      </c>
      <c r="K15" s="69" t="s">
        <v>91</v>
      </c>
      <c r="L15" s="115">
        <v>50</v>
      </c>
    </row>
    <row r="16" spans="1:12" ht="15.75">
      <c r="A16" s="28"/>
      <c r="B16" s="29"/>
      <c r="C16" s="30" t="s">
        <v>25</v>
      </c>
      <c r="D16" s="34" t="s">
        <v>28</v>
      </c>
      <c r="E16" s="95" t="s">
        <v>87</v>
      </c>
      <c r="F16" s="94">
        <v>100</v>
      </c>
      <c r="G16" s="50">
        <v>12.74</v>
      </c>
      <c r="H16" s="50">
        <v>14.22</v>
      </c>
      <c r="I16" s="50">
        <v>38</v>
      </c>
      <c r="J16" s="50">
        <v>191.04</v>
      </c>
      <c r="K16" s="69" t="s">
        <v>92</v>
      </c>
      <c r="L16" s="139">
        <v>77.64</v>
      </c>
    </row>
    <row r="17" spans="1:12" ht="15.75">
      <c r="A17" s="28"/>
      <c r="B17" s="29"/>
      <c r="C17" s="30" t="s">
        <v>25</v>
      </c>
      <c r="D17" s="34" t="s">
        <v>29</v>
      </c>
      <c r="E17" s="96" t="s">
        <v>88</v>
      </c>
      <c r="F17" s="32">
        <v>150</v>
      </c>
      <c r="G17" s="32">
        <v>5.65</v>
      </c>
      <c r="H17" s="32">
        <v>4.07</v>
      </c>
      <c r="I17" s="32">
        <v>35.42</v>
      </c>
      <c r="J17" s="32">
        <v>200.44</v>
      </c>
      <c r="K17" s="36" t="s">
        <v>93</v>
      </c>
      <c r="L17" s="139">
        <v>31.85</v>
      </c>
    </row>
    <row r="18" spans="1:12" ht="15.75">
      <c r="A18" s="28"/>
      <c r="B18" s="29"/>
      <c r="C18" s="30" t="s">
        <v>25</v>
      </c>
      <c r="D18" s="34" t="s">
        <v>30</v>
      </c>
      <c r="E18" s="95" t="s">
        <v>89</v>
      </c>
      <c r="F18" s="94">
        <v>200</v>
      </c>
      <c r="G18" s="50">
        <v>0.18</v>
      </c>
      <c r="H18" s="50">
        <v>0.05</v>
      </c>
      <c r="I18" s="50">
        <v>5.63</v>
      </c>
      <c r="J18" s="50">
        <v>37.58</v>
      </c>
      <c r="K18" s="69" t="s">
        <v>94</v>
      </c>
      <c r="L18" s="115">
        <v>20.36</v>
      </c>
    </row>
    <row r="19" spans="1:12" ht="15.75">
      <c r="A19" s="28"/>
      <c r="B19" s="29"/>
      <c r="C19" s="30" t="s">
        <v>25</v>
      </c>
      <c r="D19" s="34" t="s">
        <v>31</v>
      </c>
      <c r="E19" s="97" t="s">
        <v>73</v>
      </c>
      <c r="F19" s="94">
        <v>20</v>
      </c>
      <c r="G19" s="51">
        <v>1.32</v>
      </c>
      <c r="H19" s="51">
        <v>0.24</v>
      </c>
      <c r="I19" s="51">
        <v>8.34</v>
      </c>
      <c r="J19" s="51">
        <v>38.67</v>
      </c>
      <c r="K19" s="36"/>
      <c r="L19" s="115">
        <v>1.8</v>
      </c>
    </row>
    <row r="20" spans="1:12" ht="15.75">
      <c r="A20" s="28"/>
      <c r="B20" s="29"/>
      <c r="C20" s="30" t="s">
        <v>25</v>
      </c>
      <c r="D20" s="34" t="s">
        <v>32</v>
      </c>
      <c r="E20" s="37" t="s">
        <v>82</v>
      </c>
      <c r="F20" s="94">
        <v>20</v>
      </c>
      <c r="G20" s="51">
        <v>1.32</v>
      </c>
      <c r="H20" s="51">
        <v>0.24</v>
      </c>
      <c r="I20" s="51">
        <v>8.34</v>
      </c>
      <c r="J20" s="51">
        <v>38.67</v>
      </c>
      <c r="K20" s="36"/>
      <c r="L20" s="115">
        <v>1.8</v>
      </c>
    </row>
    <row r="21" spans="1:12" ht="15.75">
      <c r="A21" s="28"/>
      <c r="B21" s="29"/>
      <c r="C21" s="30"/>
      <c r="D21" s="14"/>
      <c r="E21" s="98"/>
      <c r="F21" s="32"/>
      <c r="G21" s="32"/>
      <c r="H21" s="32"/>
      <c r="I21" s="32"/>
      <c r="J21" s="32"/>
      <c r="K21" s="36"/>
      <c r="L21" s="5"/>
    </row>
    <row r="22" spans="1:12" ht="16.5" thickBot="1">
      <c r="A22" s="28"/>
      <c r="B22" s="29"/>
      <c r="C22" s="30"/>
      <c r="D22" s="14"/>
      <c r="E22" s="98"/>
      <c r="F22" s="32"/>
      <c r="G22" s="32"/>
      <c r="H22" s="32"/>
      <c r="I22" s="32"/>
      <c r="J22" s="32"/>
      <c r="K22" s="36"/>
      <c r="L22" s="122"/>
    </row>
    <row r="23" spans="1:12" ht="16.5" thickBot="1">
      <c r="A23" s="28"/>
      <c r="B23" s="29"/>
      <c r="C23" s="55"/>
      <c r="D23" s="56" t="s">
        <v>33</v>
      </c>
      <c r="E23" s="57"/>
      <c r="F23" s="58">
        <f>SUM(F14:F22)</f>
        <v>820</v>
      </c>
      <c r="G23" s="58">
        <f t="shared" ref="G23:J23" si="1">SUM(G14:G22)</f>
        <v>34.96</v>
      </c>
      <c r="H23" s="58">
        <f t="shared" si="1"/>
        <v>30.59</v>
      </c>
      <c r="I23" s="73">
        <f t="shared" si="1"/>
        <v>128.53</v>
      </c>
      <c r="J23" s="58">
        <f t="shared" si="1"/>
        <v>784.34</v>
      </c>
      <c r="K23" s="58"/>
      <c r="L23" s="123">
        <f>SUM(L14:L22)</f>
        <v>224.26999999999998</v>
      </c>
    </row>
    <row r="24" spans="1:12" ht="16.5" thickBot="1">
      <c r="A24" s="60">
        <f>A6</f>
        <v>1</v>
      </c>
      <c r="B24" s="61">
        <f>B6</f>
        <v>1</v>
      </c>
      <c r="C24" s="179" t="s">
        <v>4</v>
      </c>
      <c r="D24" s="180"/>
      <c r="E24" s="62"/>
      <c r="F24" s="63">
        <f>F13+F23</f>
        <v>1340</v>
      </c>
      <c r="G24" s="63">
        <f t="shared" ref="G24:J24" si="2">G13+G23</f>
        <v>50.71</v>
      </c>
      <c r="H24" s="63">
        <f t="shared" si="2"/>
        <v>51.17</v>
      </c>
      <c r="I24" s="63">
        <f t="shared" si="2"/>
        <v>208.86</v>
      </c>
      <c r="J24" s="63">
        <f t="shared" si="2"/>
        <v>1362.6522227999999</v>
      </c>
      <c r="K24" s="83"/>
      <c r="L24" s="89"/>
    </row>
    <row r="25" spans="1:12" ht="15.75">
      <c r="A25" s="22">
        <v>1</v>
      </c>
      <c r="B25" s="23">
        <v>2</v>
      </c>
      <c r="C25" s="24" t="s">
        <v>20</v>
      </c>
      <c r="D25" s="25" t="s">
        <v>21</v>
      </c>
      <c r="E25" s="64" t="s">
        <v>97</v>
      </c>
      <c r="F25" s="111">
        <v>150</v>
      </c>
      <c r="G25" s="33">
        <v>17.600000000000001</v>
      </c>
      <c r="H25" s="33">
        <v>20.97</v>
      </c>
      <c r="I25" s="33">
        <v>2.46</v>
      </c>
      <c r="J25" s="33">
        <v>269.7</v>
      </c>
      <c r="K25" s="65" t="s">
        <v>99</v>
      </c>
      <c r="L25" s="112">
        <v>80.349999999999994</v>
      </c>
    </row>
    <row r="26" spans="1:12" ht="31.5">
      <c r="A26" s="28"/>
      <c r="B26" s="29"/>
      <c r="C26" s="30" t="s">
        <v>20</v>
      </c>
      <c r="D26" s="31"/>
      <c r="E26" s="35" t="s">
        <v>98</v>
      </c>
      <c r="F26" s="113">
        <v>30</v>
      </c>
      <c r="G26" s="32">
        <v>3.76</v>
      </c>
      <c r="H26" s="32">
        <v>3.05</v>
      </c>
      <c r="I26" s="32">
        <v>15.15</v>
      </c>
      <c r="J26" s="32">
        <v>93.76</v>
      </c>
      <c r="K26" s="36" t="s">
        <v>100</v>
      </c>
      <c r="L26" s="114">
        <v>28.15</v>
      </c>
    </row>
    <row r="27" spans="1:12" ht="15.75">
      <c r="A27" s="28"/>
      <c r="B27" s="29"/>
      <c r="C27" s="30" t="s">
        <v>20</v>
      </c>
      <c r="D27" s="34" t="s">
        <v>22</v>
      </c>
      <c r="E27" s="26" t="s">
        <v>51</v>
      </c>
      <c r="F27" s="113">
        <v>200</v>
      </c>
      <c r="G27" s="33">
        <v>0.18</v>
      </c>
      <c r="H27" s="33">
        <v>0.04</v>
      </c>
      <c r="I27" s="33">
        <v>13.75</v>
      </c>
      <c r="J27" s="33">
        <v>53.136642799999997</v>
      </c>
      <c r="K27" s="130" t="s">
        <v>101</v>
      </c>
      <c r="L27" s="115">
        <v>9.31</v>
      </c>
    </row>
    <row r="28" spans="1:12" ht="15.75">
      <c r="A28" s="28"/>
      <c r="B28" s="29"/>
      <c r="C28" s="30" t="s">
        <v>20</v>
      </c>
      <c r="D28" s="34" t="s">
        <v>23</v>
      </c>
      <c r="E28" s="35" t="s">
        <v>82</v>
      </c>
      <c r="F28" s="113">
        <v>20</v>
      </c>
      <c r="G28" s="32">
        <v>1.32</v>
      </c>
      <c r="H28" s="32">
        <v>0.24</v>
      </c>
      <c r="I28" s="32">
        <v>8.34</v>
      </c>
      <c r="J28" s="32">
        <v>38.68</v>
      </c>
      <c r="K28" s="36"/>
      <c r="L28" s="115">
        <v>1.8</v>
      </c>
    </row>
    <row r="29" spans="1:12" ht="15.75">
      <c r="A29" s="28"/>
      <c r="B29" s="29"/>
      <c r="C29" s="30" t="s">
        <v>20</v>
      </c>
      <c r="D29" s="34" t="s">
        <v>24</v>
      </c>
      <c r="E29" s="37" t="s">
        <v>45</v>
      </c>
      <c r="F29" s="113">
        <v>130</v>
      </c>
      <c r="G29" s="32">
        <v>0.52</v>
      </c>
      <c r="H29" s="32">
        <v>0.52</v>
      </c>
      <c r="I29" s="32">
        <v>15.08</v>
      </c>
      <c r="J29" s="32">
        <v>63.28</v>
      </c>
      <c r="K29" s="36"/>
      <c r="L29" s="115">
        <v>29.91</v>
      </c>
    </row>
    <row r="30" spans="1:12" ht="15.75">
      <c r="A30" s="28"/>
      <c r="B30" s="29"/>
      <c r="C30" s="30"/>
      <c r="D30" s="31"/>
      <c r="E30" s="38"/>
      <c r="F30" s="113"/>
      <c r="G30" s="32"/>
      <c r="H30" s="32"/>
      <c r="I30" s="32"/>
      <c r="J30" s="32"/>
      <c r="K30" s="36"/>
      <c r="L30" s="5"/>
    </row>
    <row r="31" spans="1:12" ht="16.5" thickBot="1">
      <c r="A31" s="28"/>
      <c r="B31" s="29"/>
      <c r="C31" s="30"/>
      <c r="D31" s="31"/>
      <c r="E31" s="38"/>
      <c r="F31" s="32"/>
      <c r="G31" s="32"/>
      <c r="H31" s="32"/>
      <c r="I31" s="32"/>
      <c r="J31" s="32"/>
      <c r="K31" s="36"/>
      <c r="L31" s="122"/>
    </row>
    <row r="32" spans="1:12" ht="16.5" thickBot="1">
      <c r="A32" s="39"/>
      <c r="B32" s="40"/>
      <c r="C32" s="41"/>
      <c r="D32" s="42" t="s">
        <v>33</v>
      </c>
      <c r="E32" s="43"/>
      <c r="F32" s="44">
        <f>SUM(F25:F31)</f>
        <v>530</v>
      </c>
      <c r="G32" s="77">
        <f>SUM(G25:G31)</f>
        <v>23.38</v>
      </c>
      <c r="H32" s="77">
        <f>SUM(H25:H31)</f>
        <v>24.819999999999997</v>
      </c>
      <c r="I32" s="77">
        <f>SUM(I25:I31)</f>
        <v>54.78</v>
      </c>
      <c r="J32" s="77">
        <f>SUM(J25:J31)</f>
        <v>518.55664279999996</v>
      </c>
      <c r="K32" s="66"/>
      <c r="L32" s="123">
        <f>SUM(L25:L31)</f>
        <v>149.52000000000001</v>
      </c>
    </row>
    <row r="33" spans="1:12" ht="19.5" customHeight="1">
      <c r="A33" s="46">
        <f>A25</f>
        <v>1</v>
      </c>
      <c r="B33" s="47">
        <f>B25</f>
        <v>2</v>
      </c>
      <c r="C33" s="48" t="s">
        <v>25</v>
      </c>
      <c r="D33" s="125" t="s">
        <v>26</v>
      </c>
      <c r="E33" s="110" t="s">
        <v>102</v>
      </c>
      <c r="F33" s="113">
        <v>80</v>
      </c>
      <c r="G33" s="116">
        <v>1.28</v>
      </c>
      <c r="H33" s="116">
        <v>3.97</v>
      </c>
      <c r="I33" s="116">
        <v>7.05</v>
      </c>
      <c r="J33" s="116">
        <v>67.959999999999994</v>
      </c>
      <c r="K33" s="135" t="s">
        <v>103</v>
      </c>
      <c r="L33" s="138">
        <v>42.18</v>
      </c>
    </row>
    <row r="34" spans="1:12" ht="18.75" customHeight="1">
      <c r="A34" s="28"/>
      <c r="B34" s="29"/>
      <c r="C34" s="30" t="s">
        <v>25</v>
      </c>
      <c r="D34" s="125" t="s">
        <v>27</v>
      </c>
      <c r="E34" s="110" t="s">
        <v>60</v>
      </c>
      <c r="F34" s="113">
        <v>250</v>
      </c>
      <c r="G34" s="119">
        <v>11</v>
      </c>
      <c r="H34" s="119">
        <v>10.64</v>
      </c>
      <c r="I34" s="119">
        <v>58</v>
      </c>
      <c r="J34" s="119">
        <v>191.44</v>
      </c>
      <c r="K34" s="135" t="s">
        <v>104</v>
      </c>
      <c r="L34" s="115">
        <v>50</v>
      </c>
    </row>
    <row r="35" spans="1:12" ht="31.5">
      <c r="A35" s="28"/>
      <c r="B35" s="29"/>
      <c r="C35" s="30" t="s">
        <v>25</v>
      </c>
      <c r="D35" s="125" t="s">
        <v>28</v>
      </c>
      <c r="E35" s="133" t="s">
        <v>95</v>
      </c>
      <c r="F35" s="113">
        <v>200</v>
      </c>
      <c r="G35" s="119">
        <v>15.55</v>
      </c>
      <c r="H35" s="119">
        <v>15.7</v>
      </c>
      <c r="I35" s="119">
        <v>48.29</v>
      </c>
      <c r="J35" s="119">
        <v>408.6</v>
      </c>
      <c r="K35" s="136" t="s">
        <v>105</v>
      </c>
      <c r="L35" s="139">
        <v>107.67</v>
      </c>
    </row>
    <row r="36" spans="1:12" ht="15.75">
      <c r="A36" s="28"/>
      <c r="B36" s="29"/>
      <c r="C36" s="30" t="s">
        <v>25</v>
      </c>
      <c r="D36" s="125" t="s">
        <v>30</v>
      </c>
      <c r="E36" s="110" t="s">
        <v>96</v>
      </c>
      <c r="F36" s="113">
        <v>200</v>
      </c>
      <c r="G36" s="119">
        <v>0.14000000000000001</v>
      </c>
      <c r="H36" s="119">
        <v>0.1</v>
      </c>
      <c r="I36" s="119">
        <v>21.64</v>
      </c>
      <c r="J36" s="119">
        <v>83.962620000000015</v>
      </c>
      <c r="K36" s="135" t="s">
        <v>106</v>
      </c>
      <c r="L36" s="115">
        <v>17.22</v>
      </c>
    </row>
    <row r="37" spans="1:12" ht="15.75">
      <c r="A37" s="28"/>
      <c r="B37" s="29"/>
      <c r="C37" s="30" t="s">
        <v>25</v>
      </c>
      <c r="D37" s="125" t="s">
        <v>31</v>
      </c>
      <c r="E37" s="128" t="s">
        <v>44</v>
      </c>
      <c r="F37" s="113">
        <v>40</v>
      </c>
      <c r="G37" s="113">
        <v>2.64</v>
      </c>
      <c r="H37" s="113">
        <v>0.48</v>
      </c>
      <c r="I37" s="129">
        <v>16.68</v>
      </c>
      <c r="J37" s="129">
        <v>77.352000000000004</v>
      </c>
      <c r="K37" s="127"/>
      <c r="L37" s="115">
        <v>3.6</v>
      </c>
    </row>
    <row r="38" spans="1:12" ht="15.75">
      <c r="A38" s="28"/>
      <c r="B38" s="29"/>
      <c r="C38" s="30" t="s">
        <v>25</v>
      </c>
      <c r="D38" s="34" t="s">
        <v>32</v>
      </c>
      <c r="E38" s="37" t="s">
        <v>82</v>
      </c>
      <c r="F38" s="32">
        <v>40</v>
      </c>
      <c r="G38" s="32">
        <v>2.64</v>
      </c>
      <c r="H38" s="32">
        <v>0.48</v>
      </c>
      <c r="I38" s="51">
        <v>16.68</v>
      </c>
      <c r="J38" s="51">
        <v>77.352000000000004</v>
      </c>
      <c r="K38" s="36"/>
      <c r="L38" s="115">
        <v>3.6</v>
      </c>
    </row>
    <row r="39" spans="1:12" ht="18.75">
      <c r="A39" s="28"/>
      <c r="B39" s="29"/>
      <c r="C39" s="30"/>
      <c r="D39" s="34"/>
      <c r="E39" s="37"/>
      <c r="F39" s="32"/>
      <c r="G39" s="32"/>
      <c r="H39" s="32"/>
      <c r="I39" s="51"/>
      <c r="J39" s="51"/>
      <c r="K39" s="36"/>
      <c r="L39" s="121"/>
    </row>
    <row r="40" spans="1:12" ht="15.75">
      <c r="A40" s="28"/>
      <c r="B40" s="29"/>
      <c r="C40" s="30"/>
      <c r="D40" s="31"/>
      <c r="E40" s="38"/>
      <c r="F40" s="32"/>
      <c r="G40" s="32"/>
      <c r="H40" s="32"/>
      <c r="I40" s="32"/>
      <c r="J40" s="32"/>
      <c r="K40" s="36"/>
      <c r="L40" s="5"/>
    </row>
    <row r="41" spans="1:12" ht="16.5" thickBot="1">
      <c r="A41" s="28"/>
      <c r="B41" s="29"/>
      <c r="C41" s="30"/>
      <c r="D41" s="31"/>
      <c r="E41" s="38"/>
      <c r="F41" s="32"/>
      <c r="G41" s="32"/>
      <c r="H41" s="32"/>
      <c r="I41" s="32"/>
      <c r="J41" s="32"/>
      <c r="K41" s="36"/>
      <c r="L41" s="140"/>
    </row>
    <row r="42" spans="1:12" ht="16.5" thickBot="1">
      <c r="A42" s="28"/>
      <c r="B42" s="29"/>
      <c r="C42" s="55"/>
      <c r="D42" s="56" t="s">
        <v>33</v>
      </c>
      <c r="E42" s="57"/>
      <c r="F42" s="58">
        <f>SUM(F33:F41)</f>
        <v>810</v>
      </c>
      <c r="G42" s="58">
        <f t="shared" ref="G42:J42" si="3">SUM(G33:G41)</f>
        <v>33.25</v>
      </c>
      <c r="H42" s="58">
        <f t="shared" si="3"/>
        <v>31.370000000000005</v>
      </c>
      <c r="I42" s="58">
        <f t="shared" si="3"/>
        <v>168.34000000000003</v>
      </c>
      <c r="J42" s="73">
        <f t="shared" si="3"/>
        <v>906.66661999999997</v>
      </c>
      <c r="K42" s="67"/>
      <c r="L42" s="137">
        <f>SUM(L33:L41)</f>
        <v>224.27</v>
      </c>
    </row>
    <row r="43" spans="1:12" ht="15.75" customHeight="1" thickBot="1">
      <c r="A43" s="60">
        <f>A25</f>
        <v>1</v>
      </c>
      <c r="B43" s="61">
        <f>B25</f>
        <v>2</v>
      </c>
      <c r="C43" s="179" t="s">
        <v>4</v>
      </c>
      <c r="D43" s="180"/>
      <c r="E43" s="62"/>
      <c r="F43" s="63">
        <f>F32+F42</f>
        <v>1340</v>
      </c>
      <c r="G43" s="63">
        <f t="shared" ref="G43:J43" si="4">G32+G42</f>
        <v>56.629999999999995</v>
      </c>
      <c r="H43" s="63">
        <f t="shared" si="4"/>
        <v>56.19</v>
      </c>
      <c r="I43" s="63">
        <f t="shared" si="4"/>
        <v>223.12000000000003</v>
      </c>
      <c r="J43" s="63">
        <f t="shared" si="4"/>
        <v>1425.2232627999999</v>
      </c>
      <c r="K43" s="85"/>
      <c r="L43" s="90"/>
    </row>
    <row r="44" spans="1:12" ht="22.5" customHeight="1">
      <c r="A44" s="22">
        <v>1</v>
      </c>
      <c r="B44" s="23">
        <v>3</v>
      </c>
      <c r="C44" s="24" t="s">
        <v>20</v>
      </c>
      <c r="D44" s="25" t="s">
        <v>21</v>
      </c>
      <c r="E44" s="64" t="s">
        <v>77</v>
      </c>
      <c r="F44" s="27">
        <v>210</v>
      </c>
      <c r="G44" s="27">
        <v>4.9400000000000004</v>
      </c>
      <c r="H44" s="27">
        <v>10.72</v>
      </c>
      <c r="I44" s="27">
        <v>9.8800000000000008</v>
      </c>
      <c r="J44" s="27">
        <v>142.79</v>
      </c>
      <c r="K44" s="65" t="s">
        <v>109</v>
      </c>
      <c r="L44" s="112">
        <v>47.43</v>
      </c>
    </row>
    <row r="45" spans="1:12" ht="31.5">
      <c r="A45" s="28"/>
      <c r="B45" s="29"/>
      <c r="C45" s="30" t="s">
        <v>20</v>
      </c>
      <c r="D45" s="31"/>
      <c r="E45" s="35" t="s">
        <v>48</v>
      </c>
      <c r="F45" s="32">
        <v>40</v>
      </c>
      <c r="G45" s="32">
        <v>5.14</v>
      </c>
      <c r="H45" s="32">
        <v>11.15</v>
      </c>
      <c r="I45" s="32">
        <v>10.28</v>
      </c>
      <c r="J45" s="32">
        <v>148.51</v>
      </c>
      <c r="K45" s="36" t="s">
        <v>84</v>
      </c>
      <c r="L45" s="114">
        <v>43.69</v>
      </c>
    </row>
    <row r="46" spans="1:12" ht="15.75">
      <c r="A46" s="28"/>
      <c r="B46" s="29"/>
      <c r="C46" s="30" t="s">
        <v>20</v>
      </c>
      <c r="D46" s="34" t="s">
        <v>22</v>
      </c>
      <c r="E46" s="26" t="s">
        <v>39</v>
      </c>
      <c r="F46" s="32">
        <v>200</v>
      </c>
      <c r="G46" s="33">
        <v>3.64</v>
      </c>
      <c r="H46" s="33">
        <v>2.73</v>
      </c>
      <c r="I46" s="33">
        <v>11.3</v>
      </c>
      <c r="J46" s="33">
        <v>96.57</v>
      </c>
      <c r="K46" s="69" t="s">
        <v>110</v>
      </c>
      <c r="L46" s="115">
        <v>29.2</v>
      </c>
    </row>
    <row r="47" spans="1:12" ht="15.75">
      <c r="A47" s="28"/>
      <c r="B47" s="29"/>
      <c r="C47" s="30" t="s">
        <v>20</v>
      </c>
      <c r="D47" s="34" t="s">
        <v>23</v>
      </c>
      <c r="E47" s="37" t="s">
        <v>107</v>
      </c>
      <c r="F47" s="32">
        <v>20</v>
      </c>
      <c r="G47" s="32">
        <v>1.32</v>
      </c>
      <c r="H47" s="32">
        <v>0.24</v>
      </c>
      <c r="I47" s="32">
        <v>8.34</v>
      </c>
      <c r="J47" s="32">
        <v>38.68</v>
      </c>
      <c r="K47" s="36"/>
      <c r="L47" s="115">
        <v>1.8</v>
      </c>
    </row>
    <row r="48" spans="1:12" ht="15.75">
      <c r="A48" s="28"/>
      <c r="B48" s="29"/>
      <c r="C48" s="30" t="s">
        <v>20</v>
      </c>
      <c r="D48" s="31" t="s">
        <v>64</v>
      </c>
      <c r="E48" s="35" t="s">
        <v>41</v>
      </c>
      <c r="F48" s="32">
        <v>40</v>
      </c>
      <c r="G48" s="32">
        <v>0.19</v>
      </c>
      <c r="H48" s="32">
        <v>0.12</v>
      </c>
      <c r="I48" s="32">
        <v>0.48</v>
      </c>
      <c r="J48" s="32">
        <v>48.19</v>
      </c>
      <c r="K48" s="36" t="s">
        <v>111</v>
      </c>
      <c r="L48" s="114">
        <v>27.4</v>
      </c>
    </row>
    <row r="49" spans="1:23" ht="15.75">
      <c r="A49" s="28"/>
      <c r="B49" s="29"/>
      <c r="C49" s="30"/>
      <c r="D49" s="31"/>
      <c r="E49" s="35"/>
      <c r="F49" s="32"/>
      <c r="G49" s="32"/>
      <c r="H49" s="32"/>
      <c r="I49" s="32"/>
      <c r="J49" s="32"/>
      <c r="K49" s="36"/>
      <c r="L49" s="4"/>
    </row>
    <row r="50" spans="1:23" ht="16.5" thickBot="1">
      <c r="A50" s="28"/>
      <c r="B50" s="29"/>
      <c r="C50" s="30"/>
      <c r="D50" s="14"/>
      <c r="E50" s="38"/>
      <c r="F50" s="32"/>
      <c r="G50" s="32"/>
      <c r="H50" s="32"/>
      <c r="I50" s="32"/>
      <c r="J50" s="32"/>
      <c r="K50" s="36"/>
      <c r="L50" s="140"/>
    </row>
    <row r="51" spans="1:23" ht="16.5" thickBot="1">
      <c r="A51" s="39"/>
      <c r="B51" s="40"/>
      <c r="C51" s="41"/>
      <c r="D51" s="42" t="s">
        <v>33</v>
      </c>
      <c r="E51" s="43"/>
      <c r="F51" s="44">
        <f>SUM(F44:F50)</f>
        <v>510</v>
      </c>
      <c r="G51" s="44">
        <f t="shared" ref="G51:J51" si="5">SUM(G44:G50)</f>
        <v>15.23</v>
      </c>
      <c r="H51" s="44">
        <f t="shared" si="5"/>
        <v>24.96</v>
      </c>
      <c r="I51" s="44">
        <f t="shared" si="5"/>
        <v>40.279999999999994</v>
      </c>
      <c r="J51" s="44">
        <f t="shared" si="5"/>
        <v>474.73999999999995</v>
      </c>
      <c r="K51" s="45"/>
      <c r="L51" s="142">
        <f>SUM(L44:L50)</f>
        <v>149.52000000000001</v>
      </c>
    </row>
    <row r="52" spans="1:23" ht="31.5">
      <c r="A52" s="46">
        <f>A44</f>
        <v>1</v>
      </c>
      <c r="B52" s="47">
        <f>B44</f>
        <v>3</v>
      </c>
      <c r="C52" s="48" t="s">
        <v>25</v>
      </c>
      <c r="D52" s="34" t="s">
        <v>26</v>
      </c>
      <c r="E52" s="26" t="s">
        <v>59</v>
      </c>
      <c r="F52" s="32">
        <v>80</v>
      </c>
      <c r="G52" s="50">
        <v>1.07</v>
      </c>
      <c r="H52" s="50">
        <v>2.42</v>
      </c>
      <c r="I52" s="50">
        <v>9.68</v>
      </c>
      <c r="J52" s="50">
        <v>83.935911808000014</v>
      </c>
      <c r="K52" s="69" t="s">
        <v>113</v>
      </c>
      <c r="L52" s="138">
        <v>28.22</v>
      </c>
    </row>
    <row r="53" spans="1:23" ht="15.75">
      <c r="A53" s="28"/>
      <c r="B53" s="29"/>
      <c r="C53" s="30" t="s">
        <v>25</v>
      </c>
      <c r="D53" s="34" t="s">
        <v>27</v>
      </c>
      <c r="E53" s="49" t="s">
        <v>112</v>
      </c>
      <c r="F53" s="33" t="str">
        <f>"250"</f>
        <v>250</v>
      </c>
      <c r="G53" s="50">
        <v>5.55</v>
      </c>
      <c r="H53" s="50">
        <v>5.89</v>
      </c>
      <c r="I53" s="50">
        <v>17.95</v>
      </c>
      <c r="J53" s="50">
        <v>159.79</v>
      </c>
      <c r="K53" s="84" t="s">
        <v>114</v>
      </c>
      <c r="L53" s="115">
        <v>50</v>
      </c>
    </row>
    <row r="54" spans="1:23" ht="15.75">
      <c r="A54" s="28"/>
      <c r="B54" s="29"/>
      <c r="C54" s="30" t="s">
        <v>25</v>
      </c>
      <c r="D54" s="34" t="s">
        <v>28</v>
      </c>
      <c r="E54" s="26" t="s">
        <v>108</v>
      </c>
      <c r="F54" s="68">
        <v>90</v>
      </c>
      <c r="G54" s="50">
        <v>16.399999999999999</v>
      </c>
      <c r="H54" s="50">
        <v>15.2</v>
      </c>
      <c r="I54" s="50">
        <v>5.5</v>
      </c>
      <c r="J54" s="50">
        <v>327.07</v>
      </c>
      <c r="K54" s="69" t="s">
        <v>115</v>
      </c>
      <c r="L54" s="139">
        <v>81.040000000000006</v>
      </c>
    </row>
    <row r="55" spans="1:23" ht="15.75">
      <c r="A55" s="28"/>
      <c r="B55" s="29"/>
      <c r="C55" s="30" t="s">
        <v>25</v>
      </c>
      <c r="D55" s="34" t="s">
        <v>29</v>
      </c>
      <c r="E55" s="26" t="s">
        <v>50</v>
      </c>
      <c r="F55" s="32">
        <v>150</v>
      </c>
      <c r="G55" s="32">
        <v>3.28</v>
      </c>
      <c r="H55" s="141">
        <v>3.6</v>
      </c>
      <c r="I55" s="141">
        <v>14.4</v>
      </c>
      <c r="J55" s="32">
        <v>141.83000000000001</v>
      </c>
      <c r="K55" s="69" t="s">
        <v>116</v>
      </c>
      <c r="L55" s="139">
        <v>47.37</v>
      </c>
    </row>
    <row r="56" spans="1:23" ht="15.75">
      <c r="A56" s="28"/>
      <c r="B56" s="29"/>
      <c r="C56" s="30" t="s">
        <v>25</v>
      </c>
      <c r="D56" s="34" t="s">
        <v>30</v>
      </c>
      <c r="E56" s="26" t="s">
        <v>54</v>
      </c>
      <c r="F56" s="32">
        <v>200</v>
      </c>
      <c r="G56" s="50">
        <v>0.24</v>
      </c>
      <c r="H56" s="50">
        <v>0.05</v>
      </c>
      <c r="I56" s="50">
        <v>0.3</v>
      </c>
      <c r="J56" s="50">
        <v>55.606942799999999</v>
      </c>
      <c r="K56" s="36" t="s">
        <v>117</v>
      </c>
      <c r="L56" s="115">
        <v>14.04</v>
      </c>
    </row>
    <row r="57" spans="1:23" ht="15.75">
      <c r="A57" s="28"/>
      <c r="B57" s="29"/>
      <c r="C57" s="30" t="s">
        <v>25</v>
      </c>
      <c r="D57" s="34" t="s">
        <v>31</v>
      </c>
      <c r="E57" s="26" t="s">
        <v>74</v>
      </c>
      <c r="F57" s="32">
        <v>20</v>
      </c>
      <c r="G57" s="51">
        <v>1.32</v>
      </c>
      <c r="H57" s="51">
        <v>0.24</v>
      </c>
      <c r="I57" s="51">
        <v>8.34</v>
      </c>
      <c r="J57" s="51">
        <v>38.68</v>
      </c>
      <c r="K57" s="36"/>
      <c r="L57" s="115">
        <v>1.8</v>
      </c>
    </row>
    <row r="58" spans="1:23" ht="15.75">
      <c r="A58" s="28"/>
      <c r="B58" s="29"/>
      <c r="C58" s="30" t="s">
        <v>25</v>
      </c>
      <c r="D58" s="34" t="s">
        <v>32</v>
      </c>
      <c r="E58" s="37" t="s">
        <v>82</v>
      </c>
      <c r="F58" s="32">
        <v>20</v>
      </c>
      <c r="G58" s="51">
        <v>1.32</v>
      </c>
      <c r="H58" s="51">
        <v>0.24</v>
      </c>
      <c r="I58" s="51">
        <v>8.34</v>
      </c>
      <c r="J58" s="51">
        <v>38.68</v>
      </c>
      <c r="K58" s="36"/>
      <c r="L58" s="115">
        <v>1.8</v>
      </c>
    </row>
    <row r="59" spans="1:23" ht="15.75">
      <c r="A59" s="28"/>
      <c r="B59" s="29"/>
      <c r="C59" s="30"/>
      <c r="D59" s="14"/>
      <c r="E59" s="38"/>
      <c r="F59" s="32"/>
      <c r="G59" s="32"/>
      <c r="H59" s="32"/>
      <c r="I59" s="32"/>
      <c r="J59" s="32"/>
      <c r="K59" s="36"/>
      <c r="L59" s="5"/>
    </row>
    <row r="60" spans="1:23" ht="16.5" thickBot="1">
      <c r="A60" s="28"/>
      <c r="B60" s="29"/>
      <c r="C60" s="30"/>
      <c r="D60" s="14"/>
      <c r="E60" s="38"/>
      <c r="F60" s="32"/>
      <c r="G60" s="32"/>
      <c r="H60" s="32"/>
      <c r="I60" s="32"/>
      <c r="J60" s="32"/>
      <c r="K60" s="36"/>
      <c r="L60" s="140"/>
    </row>
    <row r="61" spans="1:23" ht="16.5" thickBot="1">
      <c r="A61" s="28"/>
      <c r="B61" s="29"/>
      <c r="C61" s="30"/>
      <c r="D61" s="56" t="s">
        <v>33</v>
      </c>
      <c r="E61" s="57"/>
      <c r="F61" s="143">
        <f>F52+F53+F54+F55+F56+F57+F58+F59+F60</f>
        <v>810</v>
      </c>
      <c r="G61" s="77">
        <f t="shared" ref="G61:J61" si="6">G52+G53+G54+G55+G56+G57+G58+G59+G60</f>
        <v>29.18</v>
      </c>
      <c r="H61" s="77">
        <f t="shared" si="6"/>
        <v>27.639999999999997</v>
      </c>
      <c r="I61" s="77">
        <f t="shared" si="6"/>
        <v>64.509999999999991</v>
      </c>
      <c r="J61" s="77">
        <f t="shared" si="6"/>
        <v>845.59285460799993</v>
      </c>
      <c r="K61" s="67"/>
      <c r="L61" s="137">
        <f>SUM(L52:L60)</f>
        <v>224.27</v>
      </c>
    </row>
    <row r="62" spans="1:23" ht="15.75" customHeight="1" thickBot="1">
      <c r="A62" s="60">
        <f>A44</f>
        <v>1</v>
      </c>
      <c r="B62" s="61">
        <f>B44</f>
        <v>3</v>
      </c>
      <c r="C62" s="177" t="s">
        <v>4</v>
      </c>
      <c r="D62" s="178"/>
      <c r="E62" s="70"/>
      <c r="F62" s="157">
        <f>F51+F61</f>
        <v>1320</v>
      </c>
      <c r="G62" s="158">
        <f t="shared" ref="G62:J62" si="7">G51+G61</f>
        <v>44.41</v>
      </c>
      <c r="H62" s="158">
        <f t="shared" si="7"/>
        <v>52.599999999999994</v>
      </c>
      <c r="I62" s="158">
        <f t="shared" si="7"/>
        <v>104.78999999999999</v>
      </c>
      <c r="J62" s="158">
        <f t="shared" si="7"/>
        <v>1320.3328546079999</v>
      </c>
      <c r="K62" s="86"/>
      <c r="L62" s="91"/>
    </row>
    <row r="63" spans="1:23" ht="31.5">
      <c r="A63" s="22">
        <v>1</v>
      </c>
      <c r="B63" s="23">
        <v>4</v>
      </c>
      <c r="C63" s="24" t="s">
        <v>20</v>
      </c>
      <c r="D63" s="144" t="s">
        <v>21</v>
      </c>
      <c r="E63" s="110" t="s">
        <v>161</v>
      </c>
      <c r="F63" s="145">
        <v>240</v>
      </c>
      <c r="G63" s="117">
        <v>14.03</v>
      </c>
      <c r="H63" s="117">
        <v>12.94</v>
      </c>
      <c r="I63" s="117">
        <v>47.44</v>
      </c>
      <c r="J63" s="117">
        <v>415.56</v>
      </c>
      <c r="K63" s="146" t="s">
        <v>120</v>
      </c>
      <c r="L63" s="115">
        <v>107.53</v>
      </c>
    </row>
    <row r="64" spans="1:23" ht="15.75">
      <c r="A64" s="28"/>
      <c r="B64" s="29"/>
      <c r="C64" s="30" t="s">
        <v>20</v>
      </c>
      <c r="D64" s="125" t="s">
        <v>22</v>
      </c>
      <c r="E64" s="110" t="s">
        <v>57</v>
      </c>
      <c r="F64" s="113">
        <v>200</v>
      </c>
      <c r="G64" s="119">
        <v>0.18</v>
      </c>
      <c r="H64" s="119">
        <v>0.05</v>
      </c>
      <c r="I64" s="119">
        <v>9.6300000000000008</v>
      </c>
      <c r="J64" s="119">
        <v>37.582527999999996</v>
      </c>
      <c r="K64" s="134" t="s">
        <v>121</v>
      </c>
      <c r="L64" s="115">
        <v>8.18</v>
      </c>
      <c r="O64" s="152"/>
      <c r="P64" s="153"/>
      <c r="Q64" s="154"/>
      <c r="R64" s="154"/>
      <c r="S64" s="154"/>
      <c r="T64" s="154"/>
      <c r="U64" s="154"/>
      <c r="V64" s="154"/>
      <c r="W64" s="155"/>
    </row>
    <row r="65" spans="1:12" ht="15.75">
      <c r="A65" s="28"/>
      <c r="B65" s="29"/>
      <c r="C65" s="30" t="s">
        <v>20</v>
      </c>
      <c r="D65" s="125" t="s">
        <v>24</v>
      </c>
      <c r="E65" s="148" t="s">
        <v>45</v>
      </c>
      <c r="F65" s="113">
        <v>130</v>
      </c>
      <c r="G65" s="113">
        <v>0.52</v>
      </c>
      <c r="H65" s="113">
        <v>0.52</v>
      </c>
      <c r="I65" s="113">
        <v>15.08</v>
      </c>
      <c r="J65" s="113">
        <v>63.28</v>
      </c>
      <c r="K65" s="127"/>
      <c r="L65" s="115">
        <v>29.91</v>
      </c>
    </row>
    <row r="66" spans="1:12" ht="15.75">
      <c r="A66" s="28"/>
      <c r="B66" s="29"/>
      <c r="C66" s="30" t="s">
        <v>20</v>
      </c>
      <c r="D66" s="125" t="s">
        <v>23</v>
      </c>
      <c r="E66" s="120" t="s">
        <v>82</v>
      </c>
      <c r="F66" s="113">
        <v>20</v>
      </c>
      <c r="G66" s="113">
        <v>1.32</v>
      </c>
      <c r="H66" s="113">
        <v>0.24</v>
      </c>
      <c r="I66" s="129">
        <v>8.34</v>
      </c>
      <c r="J66" s="129">
        <v>38.676000000000002</v>
      </c>
      <c r="K66" s="127"/>
      <c r="L66" s="114">
        <v>1.8</v>
      </c>
    </row>
    <row r="67" spans="1:12" ht="15.75">
      <c r="A67" s="28"/>
      <c r="B67" s="29"/>
      <c r="C67" s="30" t="s">
        <v>20</v>
      </c>
      <c r="D67" s="125" t="s">
        <v>23</v>
      </c>
      <c r="E67" s="128" t="s">
        <v>53</v>
      </c>
      <c r="F67" s="113">
        <v>20</v>
      </c>
      <c r="G67" s="113">
        <v>1.54</v>
      </c>
      <c r="H67" s="113">
        <v>0.6</v>
      </c>
      <c r="I67" s="113">
        <v>10.66</v>
      </c>
      <c r="J67" s="156">
        <v>53.9</v>
      </c>
      <c r="K67" s="127"/>
      <c r="L67" s="114">
        <v>2.1</v>
      </c>
    </row>
    <row r="68" spans="1:12" ht="15.75">
      <c r="A68" s="28"/>
      <c r="B68" s="29"/>
      <c r="C68" s="30"/>
      <c r="D68" s="125"/>
      <c r="E68" s="128"/>
      <c r="F68" s="113"/>
      <c r="G68" s="113"/>
      <c r="H68" s="113"/>
      <c r="I68" s="113"/>
      <c r="J68" s="156"/>
      <c r="K68" s="127"/>
      <c r="L68" s="114"/>
    </row>
    <row r="69" spans="1:12" ht="16.5" thickBot="1">
      <c r="A69" s="28"/>
      <c r="B69" s="29"/>
      <c r="C69" s="30"/>
      <c r="D69" s="149"/>
      <c r="E69" s="126"/>
      <c r="F69" s="113"/>
      <c r="G69" s="113"/>
      <c r="H69" s="113"/>
      <c r="I69" s="113"/>
      <c r="J69" s="113"/>
      <c r="K69" s="127"/>
      <c r="L69" s="122"/>
    </row>
    <row r="70" spans="1:12" ht="16.5" thickBot="1">
      <c r="A70" s="39"/>
      <c r="B70" s="40"/>
      <c r="C70" s="41"/>
      <c r="D70" s="42" t="s">
        <v>33</v>
      </c>
      <c r="E70" s="43"/>
      <c r="F70" s="143">
        <f>F63+F64+F65+F66+F67+F68+F69</f>
        <v>610</v>
      </c>
      <c r="G70" s="77">
        <f t="shared" ref="G70:J70" si="8">G63+G64+G65+G66+G67+G68+G69</f>
        <v>17.589999999999996</v>
      </c>
      <c r="H70" s="77">
        <f t="shared" si="8"/>
        <v>14.35</v>
      </c>
      <c r="I70" s="77">
        <f t="shared" si="8"/>
        <v>91.15</v>
      </c>
      <c r="J70" s="77">
        <f t="shared" si="8"/>
        <v>608.99852799999996</v>
      </c>
      <c r="K70" s="45"/>
      <c r="L70" s="123">
        <f>SUM(L63:L69)</f>
        <v>149.52000000000001</v>
      </c>
    </row>
    <row r="71" spans="1:12" ht="31.5">
      <c r="A71" s="46">
        <f>A63</f>
        <v>1</v>
      </c>
      <c r="B71" s="47">
        <f>B63</f>
        <v>4</v>
      </c>
      <c r="C71" s="48" t="s">
        <v>25</v>
      </c>
      <c r="D71" s="125" t="s">
        <v>26</v>
      </c>
      <c r="E71" s="110" t="s">
        <v>66</v>
      </c>
      <c r="F71" s="113">
        <v>80</v>
      </c>
      <c r="G71" s="160">
        <v>1.33</v>
      </c>
      <c r="H71" s="101">
        <v>3.81</v>
      </c>
      <c r="I71" s="119">
        <v>7.75</v>
      </c>
      <c r="J71" s="119">
        <v>76.75</v>
      </c>
      <c r="K71" s="135" t="s">
        <v>122</v>
      </c>
      <c r="L71" s="138">
        <v>39.78</v>
      </c>
    </row>
    <row r="72" spans="1:12" ht="15.75">
      <c r="A72" s="28"/>
      <c r="B72" s="29"/>
      <c r="C72" s="30" t="s">
        <v>25</v>
      </c>
      <c r="D72" s="125" t="s">
        <v>27</v>
      </c>
      <c r="E72" s="110" t="s">
        <v>123</v>
      </c>
      <c r="F72" s="117" t="str">
        <f>"250"</f>
        <v>250</v>
      </c>
      <c r="G72" s="119">
        <v>4.1100000000000003</v>
      </c>
      <c r="H72" s="50">
        <v>3.77</v>
      </c>
      <c r="I72" s="50">
        <v>39.229999999999997</v>
      </c>
      <c r="J72" s="119">
        <v>143.13</v>
      </c>
      <c r="K72" s="135" t="s">
        <v>104</v>
      </c>
      <c r="L72" s="115">
        <v>50</v>
      </c>
    </row>
    <row r="73" spans="1:12" ht="31.5">
      <c r="A73" s="28"/>
      <c r="B73" s="29"/>
      <c r="C73" s="30" t="s">
        <v>25</v>
      </c>
      <c r="D73" s="125" t="s">
        <v>28</v>
      </c>
      <c r="E73" s="110" t="s">
        <v>118</v>
      </c>
      <c r="F73" s="113">
        <v>200</v>
      </c>
      <c r="G73" s="117">
        <v>12.67</v>
      </c>
      <c r="H73" s="33">
        <v>17.98</v>
      </c>
      <c r="I73" s="33">
        <v>16.12</v>
      </c>
      <c r="J73" s="117">
        <v>272</v>
      </c>
      <c r="K73" s="135" t="s">
        <v>124</v>
      </c>
      <c r="L73" s="139">
        <v>112.25</v>
      </c>
    </row>
    <row r="74" spans="1:12" ht="15.75">
      <c r="A74" s="28"/>
      <c r="B74" s="29"/>
      <c r="C74" s="30" t="s">
        <v>25</v>
      </c>
      <c r="D74" s="125" t="s">
        <v>30</v>
      </c>
      <c r="E74" s="110" t="s">
        <v>119</v>
      </c>
      <c r="F74" s="113">
        <v>200</v>
      </c>
      <c r="G74" s="116">
        <v>0.18</v>
      </c>
      <c r="H74" s="116">
        <v>7.0000000000000007E-2</v>
      </c>
      <c r="I74" s="176">
        <v>19.670000000000002</v>
      </c>
      <c r="J74" s="116">
        <v>83.448615999999987</v>
      </c>
      <c r="K74" s="135" t="s">
        <v>125</v>
      </c>
      <c r="L74" s="115">
        <v>15.04</v>
      </c>
    </row>
    <row r="75" spans="1:12" ht="15.75">
      <c r="A75" s="28"/>
      <c r="B75" s="29"/>
      <c r="C75" s="30" t="s">
        <v>25</v>
      </c>
      <c r="D75" s="125" t="s">
        <v>31</v>
      </c>
      <c r="E75" s="150" t="s">
        <v>74</v>
      </c>
      <c r="F75" s="113">
        <v>40</v>
      </c>
      <c r="G75" s="129">
        <v>2.64</v>
      </c>
      <c r="H75" s="129">
        <v>0.48</v>
      </c>
      <c r="I75" s="129">
        <v>16.68</v>
      </c>
      <c r="J75" s="129">
        <v>77.349999999999994</v>
      </c>
      <c r="K75" s="127"/>
      <c r="L75" s="115">
        <v>3.6</v>
      </c>
    </row>
    <row r="76" spans="1:12" ht="15.75">
      <c r="A76" s="28"/>
      <c r="B76" s="29"/>
      <c r="C76" s="30" t="s">
        <v>25</v>
      </c>
      <c r="D76" s="125" t="s">
        <v>32</v>
      </c>
      <c r="E76" s="151" t="s">
        <v>82</v>
      </c>
      <c r="F76" s="113">
        <v>40</v>
      </c>
      <c r="G76" s="129">
        <v>2.64</v>
      </c>
      <c r="H76" s="129">
        <v>0.48</v>
      </c>
      <c r="I76" s="129">
        <v>16.68</v>
      </c>
      <c r="J76" s="129">
        <v>77.349999999999994</v>
      </c>
      <c r="K76" s="127"/>
      <c r="L76" s="115">
        <v>3.6</v>
      </c>
    </row>
    <row r="77" spans="1:12" ht="15.75">
      <c r="A77" s="28"/>
      <c r="B77" s="29"/>
      <c r="C77" s="30"/>
      <c r="D77" s="34"/>
      <c r="E77" s="72"/>
      <c r="F77" s="32"/>
      <c r="G77" s="51"/>
      <c r="H77" s="51"/>
      <c r="I77" s="51"/>
      <c r="J77" s="51"/>
      <c r="K77" s="36"/>
      <c r="L77" s="6"/>
    </row>
    <row r="78" spans="1:12" ht="15.75">
      <c r="A78" s="28"/>
      <c r="B78" s="29"/>
      <c r="C78" s="30"/>
      <c r="D78" s="31"/>
      <c r="E78" s="38"/>
      <c r="F78" s="32"/>
      <c r="G78" s="32"/>
      <c r="H78" s="32"/>
      <c r="I78" s="32"/>
      <c r="J78" s="32"/>
      <c r="K78" s="36"/>
      <c r="L78" s="5"/>
    </row>
    <row r="79" spans="1:12" ht="16.5" thickBot="1">
      <c r="A79" s="28"/>
      <c r="B79" s="29"/>
      <c r="C79" s="30"/>
      <c r="D79" s="14"/>
      <c r="E79" s="38"/>
      <c r="F79" s="32"/>
      <c r="G79" s="32"/>
      <c r="H79" s="32"/>
      <c r="I79" s="32"/>
      <c r="J79" s="32"/>
      <c r="K79" s="36"/>
      <c r="L79" s="140"/>
    </row>
    <row r="80" spans="1:12" ht="16.5" thickBot="1">
      <c r="A80" s="28"/>
      <c r="B80" s="29"/>
      <c r="C80" s="30"/>
      <c r="D80" s="56" t="s">
        <v>33</v>
      </c>
      <c r="E80" s="57"/>
      <c r="F80" s="124">
        <f>F71+F72+F73+F74+F75+F76+F77+F78+F79</f>
        <v>810</v>
      </c>
      <c r="G80" s="73">
        <f t="shared" ref="G80:J80" si="9">G71+G72+G73+G74+G75+G76+G77+G78+G79</f>
        <v>23.57</v>
      </c>
      <c r="H80" s="73">
        <f t="shared" si="9"/>
        <v>26.590000000000003</v>
      </c>
      <c r="I80" s="73">
        <f t="shared" si="9"/>
        <v>116.13</v>
      </c>
      <c r="J80" s="73">
        <f t="shared" si="9"/>
        <v>730.02861600000006</v>
      </c>
      <c r="K80" s="59"/>
      <c r="L80" s="137">
        <f>SUM(L71:L79)</f>
        <v>224.26999999999998</v>
      </c>
    </row>
    <row r="81" spans="1:12" ht="15.75" customHeight="1" thickBot="1">
      <c r="A81" s="60">
        <f>A63</f>
        <v>1</v>
      </c>
      <c r="B81" s="61">
        <f>B63</f>
        <v>4</v>
      </c>
      <c r="C81" s="177" t="s">
        <v>4</v>
      </c>
      <c r="D81" s="178"/>
      <c r="E81" s="74"/>
      <c r="F81" s="75">
        <f>F70+F80</f>
        <v>1420</v>
      </c>
      <c r="G81" s="75">
        <f t="shared" ref="G81" si="10">G70+G80</f>
        <v>41.16</v>
      </c>
      <c r="H81" s="75">
        <f t="shared" ref="H81" si="11">H70+H80</f>
        <v>40.940000000000005</v>
      </c>
      <c r="I81" s="75">
        <f t="shared" ref="I81" si="12">I70+I80</f>
        <v>207.28</v>
      </c>
      <c r="J81" s="75">
        <f t="shared" ref="J81" si="13">J70+J80</f>
        <v>1339.0271440000001</v>
      </c>
      <c r="K81" s="87"/>
      <c r="L81" s="91"/>
    </row>
    <row r="82" spans="1:12" ht="15.75">
      <c r="A82" s="22">
        <v>1</v>
      </c>
      <c r="B82" s="23">
        <v>5</v>
      </c>
      <c r="C82" s="24" t="s">
        <v>20</v>
      </c>
      <c r="D82" s="144" t="s">
        <v>21</v>
      </c>
      <c r="E82" s="110" t="s">
        <v>49</v>
      </c>
      <c r="F82" s="161">
        <v>210</v>
      </c>
      <c r="G82" s="117">
        <v>4.32</v>
      </c>
      <c r="H82" s="117">
        <v>9.3699999999999992</v>
      </c>
      <c r="I82" s="117">
        <v>8.64</v>
      </c>
      <c r="J82" s="117">
        <v>124.79</v>
      </c>
      <c r="K82" s="134" t="s">
        <v>126</v>
      </c>
      <c r="L82" s="112">
        <v>51.38</v>
      </c>
    </row>
    <row r="83" spans="1:12" ht="31.5">
      <c r="A83" s="28"/>
      <c r="B83" s="29"/>
      <c r="C83" s="30" t="s">
        <v>20</v>
      </c>
      <c r="D83" s="31"/>
      <c r="E83" s="110" t="s">
        <v>48</v>
      </c>
      <c r="F83" s="117" t="str">
        <f>"40"</f>
        <v>40</v>
      </c>
      <c r="G83" s="117">
        <v>5.14</v>
      </c>
      <c r="H83" s="117">
        <v>11.15</v>
      </c>
      <c r="I83" s="117">
        <v>10.28</v>
      </c>
      <c r="J83" s="117">
        <v>148.50528</v>
      </c>
      <c r="K83" s="134" t="s">
        <v>84</v>
      </c>
      <c r="L83" s="114">
        <v>49.55</v>
      </c>
    </row>
    <row r="84" spans="1:12" ht="15.75">
      <c r="A84" s="28"/>
      <c r="B84" s="29"/>
      <c r="C84" s="30" t="s">
        <v>20</v>
      </c>
      <c r="D84" s="125" t="s">
        <v>22</v>
      </c>
      <c r="E84" s="110" t="s">
        <v>55</v>
      </c>
      <c r="F84" s="113">
        <v>200</v>
      </c>
      <c r="G84" s="117">
        <v>3.64</v>
      </c>
      <c r="H84" s="117">
        <v>2.73</v>
      </c>
      <c r="I84" s="117">
        <v>24.19</v>
      </c>
      <c r="J84" s="117">
        <v>129.56904800000001</v>
      </c>
      <c r="K84" s="134" t="s">
        <v>127</v>
      </c>
      <c r="L84" s="114">
        <v>22.2</v>
      </c>
    </row>
    <row r="85" spans="1:12" ht="15.75">
      <c r="A85" s="28"/>
      <c r="B85" s="29"/>
      <c r="C85" s="30" t="s">
        <v>20</v>
      </c>
      <c r="D85" s="125" t="s">
        <v>23</v>
      </c>
      <c r="E85" s="148" t="s">
        <v>82</v>
      </c>
      <c r="F85" s="113">
        <v>20</v>
      </c>
      <c r="G85" s="113">
        <v>1.32</v>
      </c>
      <c r="H85" s="113">
        <v>0.24</v>
      </c>
      <c r="I85" s="113">
        <v>8.34</v>
      </c>
      <c r="J85" s="113">
        <v>38.68</v>
      </c>
      <c r="K85" s="127"/>
      <c r="L85" s="114">
        <v>1.8</v>
      </c>
    </row>
    <row r="86" spans="1:12" ht="15.75">
      <c r="A86" s="28"/>
      <c r="B86" s="29"/>
      <c r="C86" s="30" t="s">
        <v>20</v>
      </c>
      <c r="D86" s="149" t="s">
        <v>64</v>
      </c>
      <c r="E86" s="128" t="s">
        <v>41</v>
      </c>
      <c r="F86" s="113">
        <v>30</v>
      </c>
      <c r="G86" s="117">
        <v>0.14000000000000001</v>
      </c>
      <c r="H86" s="117">
        <v>0.09</v>
      </c>
      <c r="I86" s="117">
        <v>1.2</v>
      </c>
      <c r="J86" s="117">
        <v>36.144007500000008</v>
      </c>
      <c r="K86" s="127" t="s">
        <v>111</v>
      </c>
      <c r="L86" s="114">
        <v>24.59</v>
      </c>
    </row>
    <row r="87" spans="1:12" ht="15.75">
      <c r="A87" s="28"/>
      <c r="B87" s="29"/>
      <c r="C87" s="30"/>
      <c r="D87" s="149"/>
      <c r="E87" s="128"/>
      <c r="F87" s="113"/>
      <c r="G87" s="117"/>
      <c r="H87" s="117"/>
      <c r="I87" s="117"/>
      <c r="J87" s="117"/>
      <c r="K87" s="127"/>
      <c r="L87" s="114"/>
    </row>
    <row r="88" spans="1:12" ht="16.5" thickBot="1">
      <c r="A88" s="28"/>
      <c r="B88" s="29"/>
      <c r="C88" s="30"/>
      <c r="D88" s="31"/>
      <c r="E88" s="38"/>
      <c r="F88" s="32"/>
      <c r="G88" s="32"/>
      <c r="H88" s="32"/>
      <c r="I88" s="32"/>
      <c r="J88" s="32"/>
      <c r="K88" s="36"/>
      <c r="L88" s="122"/>
    </row>
    <row r="89" spans="1:12" ht="16.5" thickBot="1">
      <c r="A89" s="39"/>
      <c r="B89" s="40"/>
      <c r="C89" s="41"/>
      <c r="D89" s="42" t="s">
        <v>33</v>
      </c>
      <c r="E89" s="43"/>
      <c r="F89" s="143">
        <f>F82+F83+F84+F85+F86+F87+F88</f>
        <v>500</v>
      </c>
      <c r="G89" s="77">
        <f t="shared" ref="G89:J89" si="14">G82+G83+G84+G85+G86+G87+G88</f>
        <v>14.560000000000002</v>
      </c>
      <c r="H89" s="77">
        <f t="shared" si="14"/>
        <v>23.58</v>
      </c>
      <c r="I89" s="77">
        <f t="shared" si="14"/>
        <v>52.650000000000006</v>
      </c>
      <c r="J89" s="77">
        <f t="shared" si="14"/>
        <v>477.68833549999999</v>
      </c>
      <c r="K89" s="45"/>
      <c r="L89" s="123">
        <f>SUM(L82:L88)</f>
        <v>149.52000000000001</v>
      </c>
    </row>
    <row r="90" spans="1:12" ht="31.5">
      <c r="A90" s="46">
        <f>A82</f>
        <v>1</v>
      </c>
      <c r="B90" s="47">
        <f>B82</f>
        <v>5</v>
      </c>
      <c r="C90" s="48" t="s">
        <v>25</v>
      </c>
      <c r="D90" s="125" t="s">
        <v>26</v>
      </c>
      <c r="E90" s="110" t="s">
        <v>128</v>
      </c>
      <c r="F90" s="113">
        <v>80</v>
      </c>
      <c r="G90" s="160">
        <v>1.03</v>
      </c>
      <c r="H90" s="117">
        <v>4.7699999999999996</v>
      </c>
      <c r="I90" s="117">
        <v>6.38</v>
      </c>
      <c r="J90" s="117">
        <v>68.989999999999995</v>
      </c>
      <c r="K90" s="135" t="s">
        <v>129</v>
      </c>
      <c r="L90" s="138">
        <v>41.6</v>
      </c>
    </row>
    <row r="91" spans="1:12" ht="15.75">
      <c r="A91" s="28"/>
      <c r="B91" s="29"/>
      <c r="C91" s="30" t="s">
        <v>25</v>
      </c>
      <c r="D91" s="125" t="s">
        <v>27</v>
      </c>
      <c r="E91" s="133" t="s">
        <v>61</v>
      </c>
      <c r="F91" s="159">
        <v>250</v>
      </c>
      <c r="G91" s="119">
        <v>5.55</v>
      </c>
      <c r="H91" s="119">
        <v>7.8</v>
      </c>
      <c r="I91" s="119">
        <v>15.95</v>
      </c>
      <c r="J91" s="119">
        <v>199.78905478333331</v>
      </c>
      <c r="K91" s="162" t="s">
        <v>130</v>
      </c>
      <c r="L91" s="115">
        <v>50</v>
      </c>
    </row>
    <row r="92" spans="1:12" ht="15.75">
      <c r="A92" s="28"/>
      <c r="B92" s="29"/>
      <c r="C92" s="30" t="s">
        <v>25</v>
      </c>
      <c r="D92" s="125" t="s">
        <v>28</v>
      </c>
      <c r="E92" s="110" t="s">
        <v>46</v>
      </c>
      <c r="F92" s="113">
        <v>200</v>
      </c>
      <c r="G92" s="119">
        <v>16.579999999999998</v>
      </c>
      <c r="H92" s="119">
        <v>19.5</v>
      </c>
      <c r="I92" s="119">
        <v>68.38</v>
      </c>
      <c r="J92" s="119">
        <v>327.07</v>
      </c>
      <c r="K92" s="135" t="s">
        <v>131</v>
      </c>
      <c r="L92" s="139">
        <v>112.67</v>
      </c>
    </row>
    <row r="93" spans="1:12" ht="15.75">
      <c r="A93" s="28"/>
      <c r="B93" s="29"/>
      <c r="C93" s="30" t="s">
        <v>25</v>
      </c>
      <c r="D93" s="125" t="s">
        <v>30</v>
      </c>
      <c r="E93" s="110" t="s">
        <v>43</v>
      </c>
      <c r="F93" s="113">
        <v>200</v>
      </c>
      <c r="G93" s="119">
        <v>0.14000000000000001</v>
      </c>
      <c r="H93" s="119">
        <v>0.1</v>
      </c>
      <c r="I93" s="119">
        <v>1.5</v>
      </c>
      <c r="J93" s="119">
        <v>83.962620000000015</v>
      </c>
      <c r="K93" s="135" t="s">
        <v>132</v>
      </c>
      <c r="L93" s="115">
        <v>12.8</v>
      </c>
    </row>
    <row r="94" spans="1:12" ht="15.75">
      <c r="A94" s="28"/>
      <c r="B94" s="29"/>
      <c r="C94" s="30" t="s">
        <v>25</v>
      </c>
      <c r="D94" s="125" t="s">
        <v>31</v>
      </c>
      <c r="E94" s="150" t="s">
        <v>74</v>
      </c>
      <c r="F94" s="113">
        <v>40</v>
      </c>
      <c r="G94" s="129">
        <v>2.64</v>
      </c>
      <c r="H94" s="129">
        <v>0.48</v>
      </c>
      <c r="I94" s="129">
        <v>16.68</v>
      </c>
      <c r="J94" s="129">
        <v>77.352000000000004</v>
      </c>
      <c r="K94" s="127"/>
      <c r="L94" s="115">
        <v>3.6</v>
      </c>
    </row>
    <row r="95" spans="1:12" ht="15.75">
      <c r="A95" s="28"/>
      <c r="B95" s="29"/>
      <c r="C95" s="30" t="s">
        <v>25</v>
      </c>
      <c r="D95" s="125" t="s">
        <v>32</v>
      </c>
      <c r="E95" s="148" t="s">
        <v>82</v>
      </c>
      <c r="F95" s="113">
        <v>40</v>
      </c>
      <c r="G95" s="129">
        <v>2.64</v>
      </c>
      <c r="H95" s="129">
        <v>0.48</v>
      </c>
      <c r="I95" s="129">
        <v>16.68</v>
      </c>
      <c r="J95" s="129">
        <v>77.349999999999994</v>
      </c>
      <c r="K95" s="127"/>
      <c r="L95" s="115">
        <v>3.6</v>
      </c>
    </row>
    <row r="96" spans="1:12" ht="15.75">
      <c r="A96" s="28"/>
      <c r="B96" s="29"/>
      <c r="C96" s="30"/>
      <c r="D96" s="31"/>
      <c r="E96" s="38"/>
      <c r="F96" s="32"/>
      <c r="G96" s="32"/>
      <c r="H96" s="32"/>
      <c r="I96" s="32"/>
      <c r="J96" s="32"/>
      <c r="K96" s="36"/>
      <c r="L96" s="5"/>
    </row>
    <row r="97" spans="1:12" ht="15.75">
      <c r="A97" s="28"/>
      <c r="B97" s="29"/>
      <c r="C97" s="30"/>
      <c r="D97" s="14"/>
      <c r="E97" s="52"/>
      <c r="F97" s="53"/>
      <c r="G97" s="53"/>
      <c r="H97" s="53"/>
      <c r="I97" s="53"/>
      <c r="J97" s="53"/>
      <c r="K97" s="54"/>
      <c r="L97" s="5"/>
    </row>
    <row r="98" spans="1:12" ht="16.5" thickBot="1">
      <c r="A98" s="28"/>
      <c r="B98" s="29"/>
      <c r="C98" s="30"/>
      <c r="D98" s="14"/>
      <c r="E98" s="38"/>
      <c r="F98" s="32"/>
      <c r="G98" s="32"/>
      <c r="H98" s="32"/>
      <c r="I98" s="32"/>
      <c r="J98" s="32"/>
      <c r="K98" s="36"/>
      <c r="L98" s="140"/>
    </row>
    <row r="99" spans="1:12" ht="16.5" thickBot="1">
      <c r="A99" s="28"/>
      <c r="B99" s="29"/>
      <c r="C99" s="30"/>
      <c r="D99" s="56" t="s">
        <v>33</v>
      </c>
      <c r="E99" s="57"/>
      <c r="F99" s="58">
        <f>F90+F91+F92+F93+F94+F95+F96+F97+F98</f>
        <v>810</v>
      </c>
      <c r="G99" s="58">
        <f t="shared" ref="G99:J99" si="15">G90+G91+G92+G93+G94+G95+G96+G97+G98</f>
        <v>28.58</v>
      </c>
      <c r="H99" s="58">
        <f t="shared" si="15"/>
        <v>33.129999999999995</v>
      </c>
      <c r="I99" s="58">
        <f t="shared" si="15"/>
        <v>125.57</v>
      </c>
      <c r="J99" s="73">
        <f t="shared" si="15"/>
        <v>834.51367478333327</v>
      </c>
      <c r="K99" s="59"/>
      <c r="L99" s="142">
        <f>SUM(L90:L98)</f>
        <v>224.26999999999998</v>
      </c>
    </row>
    <row r="100" spans="1:12" ht="15.75" customHeight="1" thickBot="1">
      <c r="A100" s="60">
        <f>A82</f>
        <v>1</v>
      </c>
      <c r="B100" s="61">
        <f>B82</f>
        <v>5</v>
      </c>
      <c r="C100" s="179" t="s">
        <v>4</v>
      </c>
      <c r="D100" s="180"/>
      <c r="E100" s="62"/>
      <c r="F100" s="131">
        <f>F89+F99</f>
        <v>1310</v>
      </c>
      <c r="G100" s="132">
        <f t="shared" ref="G100:J100" si="16">G89+G99</f>
        <v>43.14</v>
      </c>
      <c r="H100" s="132">
        <f t="shared" si="16"/>
        <v>56.709999999999994</v>
      </c>
      <c r="I100" s="132">
        <f t="shared" si="16"/>
        <v>178.22</v>
      </c>
      <c r="J100" s="132">
        <f t="shared" si="16"/>
        <v>1312.2020102833333</v>
      </c>
      <c r="K100" s="83"/>
      <c r="L100" s="89"/>
    </row>
    <row r="101" spans="1:12" ht="31.5">
      <c r="A101" s="28">
        <v>2</v>
      </c>
      <c r="B101" s="29">
        <v>1</v>
      </c>
      <c r="C101" s="30" t="s">
        <v>20</v>
      </c>
      <c r="D101" s="144" t="s">
        <v>21</v>
      </c>
      <c r="E101" s="163" t="s">
        <v>133</v>
      </c>
      <c r="F101" s="111">
        <v>210</v>
      </c>
      <c r="G101" s="164">
        <v>5.2</v>
      </c>
      <c r="H101" s="164">
        <v>6.8</v>
      </c>
      <c r="I101" s="164">
        <v>26.9</v>
      </c>
      <c r="J101" s="164">
        <v>295.48</v>
      </c>
      <c r="K101" s="134" t="s">
        <v>134</v>
      </c>
      <c r="L101" s="112">
        <v>57.03</v>
      </c>
    </row>
    <row r="102" spans="1:12" ht="31.5">
      <c r="A102" s="28"/>
      <c r="B102" s="29"/>
      <c r="C102" s="30" t="s">
        <v>20</v>
      </c>
      <c r="D102" s="31"/>
      <c r="E102" s="128" t="s">
        <v>48</v>
      </c>
      <c r="F102" s="113">
        <v>40</v>
      </c>
      <c r="G102" s="117">
        <v>5.14</v>
      </c>
      <c r="H102" s="117">
        <v>11.15</v>
      </c>
      <c r="I102" s="117">
        <v>10.28</v>
      </c>
      <c r="J102" s="117">
        <v>148.50528</v>
      </c>
      <c r="K102" s="127" t="s">
        <v>84</v>
      </c>
      <c r="L102" s="114">
        <v>54.39</v>
      </c>
    </row>
    <row r="103" spans="1:12" ht="15.75">
      <c r="A103" s="28"/>
      <c r="B103" s="29"/>
      <c r="C103" s="30" t="s">
        <v>20</v>
      </c>
      <c r="D103" s="125" t="s">
        <v>22</v>
      </c>
      <c r="E103" s="110" t="s">
        <v>47</v>
      </c>
      <c r="F103" s="113">
        <v>200</v>
      </c>
      <c r="G103" s="119">
        <v>0.24</v>
      </c>
      <c r="H103" s="119">
        <v>0.05</v>
      </c>
      <c r="I103" s="119">
        <v>14.07</v>
      </c>
      <c r="J103" s="119">
        <v>55.606942799999999</v>
      </c>
      <c r="K103" s="134" t="s">
        <v>85</v>
      </c>
      <c r="L103" s="114">
        <v>15.85</v>
      </c>
    </row>
    <row r="104" spans="1:12" ht="15.75">
      <c r="A104" s="28"/>
      <c r="B104" s="29"/>
      <c r="C104" s="30" t="s">
        <v>20</v>
      </c>
      <c r="D104" s="125" t="s">
        <v>23</v>
      </c>
      <c r="E104" s="148" t="s">
        <v>82</v>
      </c>
      <c r="F104" s="113">
        <v>40</v>
      </c>
      <c r="G104" s="129">
        <v>2.64</v>
      </c>
      <c r="H104" s="129">
        <v>0.48</v>
      </c>
      <c r="I104" s="129">
        <v>16.68</v>
      </c>
      <c r="J104" s="129">
        <v>77.352000000000004</v>
      </c>
      <c r="K104" s="127"/>
      <c r="L104" s="114">
        <v>2.71</v>
      </c>
    </row>
    <row r="105" spans="1:12" ht="15.75">
      <c r="A105" s="28"/>
      <c r="B105" s="29"/>
      <c r="C105" s="30" t="s">
        <v>20</v>
      </c>
      <c r="D105" s="149" t="s">
        <v>64</v>
      </c>
      <c r="E105" s="128" t="s">
        <v>41</v>
      </c>
      <c r="F105" s="113">
        <v>30</v>
      </c>
      <c r="G105" s="113">
        <v>0.14000000000000001</v>
      </c>
      <c r="H105" s="113">
        <v>0.09</v>
      </c>
      <c r="I105" s="113">
        <v>9.1999999999999993</v>
      </c>
      <c r="J105" s="113">
        <v>36.14</v>
      </c>
      <c r="K105" s="127" t="s">
        <v>111</v>
      </c>
      <c r="L105" s="114">
        <v>19.54</v>
      </c>
    </row>
    <row r="106" spans="1:12" ht="15.75">
      <c r="A106" s="28"/>
      <c r="B106" s="29"/>
      <c r="C106" s="30"/>
      <c r="D106" s="149"/>
      <c r="E106" s="128"/>
      <c r="F106" s="113"/>
      <c r="G106" s="113"/>
      <c r="H106" s="113"/>
      <c r="I106" s="113"/>
      <c r="J106" s="113"/>
      <c r="K106" s="127"/>
      <c r="L106" s="114"/>
    </row>
    <row r="107" spans="1:12" ht="16.5" thickBot="1">
      <c r="A107" s="28"/>
      <c r="B107" s="29"/>
      <c r="C107" s="30"/>
      <c r="D107" s="31"/>
      <c r="E107" s="38"/>
      <c r="F107" s="32"/>
      <c r="G107" s="32"/>
      <c r="H107" s="32"/>
      <c r="I107" s="32"/>
      <c r="J107" s="32"/>
      <c r="K107" s="36"/>
      <c r="L107" s="122"/>
    </row>
    <row r="108" spans="1:12" ht="16.5" thickBot="1">
      <c r="A108" s="39"/>
      <c r="B108" s="40"/>
      <c r="C108" s="41"/>
      <c r="D108" s="42" t="s">
        <v>33</v>
      </c>
      <c r="E108" s="43"/>
      <c r="F108" s="44">
        <f>F101+F102+F103+F104+F105</f>
        <v>520</v>
      </c>
      <c r="G108" s="77">
        <f>G101+G102+G103+G104+G105+G106+G107</f>
        <v>13.360000000000001</v>
      </c>
      <c r="H108" s="77">
        <f t="shared" ref="H108:J108" si="17">H101+H102+H103+H104+H105+H106+H107</f>
        <v>18.57</v>
      </c>
      <c r="I108" s="77">
        <f t="shared" si="17"/>
        <v>77.13000000000001</v>
      </c>
      <c r="J108" s="77">
        <f t="shared" si="17"/>
        <v>613.08422280000002</v>
      </c>
      <c r="K108" s="45"/>
      <c r="L108" s="123">
        <f>SUM(L101:L107)</f>
        <v>149.51999999999998</v>
      </c>
    </row>
    <row r="109" spans="1:12" ht="15.75">
      <c r="A109" s="46">
        <f>A101</f>
        <v>2</v>
      </c>
      <c r="B109" s="47">
        <f>B101</f>
        <v>1</v>
      </c>
      <c r="C109" s="48" t="s">
        <v>25</v>
      </c>
      <c r="D109" s="125" t="s">
        <v>26</v>
      </c>
      <c r="E109" s="110" t="s">
        <v>135</v>
      </c>
      <c r="F109" s="113">
        <v>80</v>
      </c>
      <c r="G109" s="116">
        <v>1.0900000000000001</v>
      </c>
      <c r="H109" s="116">
        <v>4</v>
      </c>
      <c r="I109" s="116">
        <v>3.21</v>
      </c>
      <c r="J109" s="116">
        <v>52.07</v>
      </c>
      <c r="K109" s="136" t="s">
        <v>136</v>
      </c>
      <c r="L109" s="138">
        <v>28.86</v>
      </c>
    </row>
    <row r="110" spans="1:12" ht="31.5">
      <c r="A110" s="28"/>
      <c r="B110" s="29"/>
      <c r="C110" s="30" t="s">
        <v>25</v>
      </c>
      <c r="D110" s="125" t="s">
        <v>27</v>
      </c>
      <c r="E110" s="110" t="s">
        <v>42</v>
      </c>
      <c r="F110" s="113">
        <v>250</v>
      </c>
      <c r="G110" s="119">
        <v>5.44</v>
      </c>
      <c r="H110" s="119">
        <v>11.25</v>
      </c>
      <c r="I110" s="119">
        <v>12.32</v>
      </c>
      <c r="J110" s="119">
        <v>168.07159458333334</v>
      </c>
      <c r="K110" s="135" t="s">
        <v>137</v>
      </c>
      <c r="L110" s="115">
        <v>50</v>
      </c>
    </row>
    <row r="111" spans="1:12" ht="15.75">
      <c r="A111" s="28"/>
      <c r="B111" s="29"/>
      <c r="C111" s="30" t="s">
        <v>25</v>
      </c>
      <c r="D111" s="125" t="s">
        <v>28</v>
      </c>
      <c r="E111" s="165" t="s">
        <v>67</v>
      </c>
      <c r="F111" s="147">
        <v>100</v>
      </c>
      <c r="G111" s="116">
        <v>12.3</v>
      </c>
      <c r="H111" s="116">
        <v>11.52</v>
      </c>
      <c r="I111" s="116">
        <v>22.3</v>
      </c>
      <c r="J111" s="116">
        <v>266.91000000000003</v>
      </c>
      <c r="K111" s="135" t="s">
        <v>138</v>
      </c>
      <c r="L111" s="139">
        <v>89.59</v>
      </c>
    </row>
    <row r="112" spans="1:12" ht="15.75">
      <c r="A112" s="28"/>
      <c r="B112" s="29"/>
      <c r="C112" s="30" t="s">
        <v>25</v>
      </c>
      <c r="D112" s="125" t="s">
        <v>29</v>
      </c>
      <c r="E112" s="110" t="s">
        <v>62</v>
      </c>
      <c r="F112" s="113">
        <v>150</v>
      </c>
      <c r="G112" s="119">
        <v>2.7</v>
      </c>
      <c r="H112" s="119">
        <v>4</v>
      </c>
      <c r="I112" s="119">
        <v>29.53</v>
      </c>
      <c r="J112" s="119">
        <v>124.83</v>
      </c>
      <c r="K112" s="135" t="s">
        <v>139</v>
      </c>
      <c r="L112" s="139">
        <v>32.64</v>
      </c>
    </row>
    <row r="113" spans="1:12" ht="15.75">
      <c r="A113" s="28"/>
      <c r="B113" s="29"/>
      <c r="C113" s="30" t="s">
        <v>25</v>
      </c>
      <c r="D113" s="125" t="s">
        <v>30</v>
      </c>
      <c r="E113" s="133" t="s">
        <v>89</v>
      </c>
      <c r="F113" s="113">
        <v>200</v>
      </c>
      <c r="G113" s="119">
        <v>0.18</v>
      </c>
      <c r="H113" s="119">
        <v>0.05</v>
      </c>
      <c r="I113" s="119">
        <v>9.6300000000000008</v>
      </c>
      <c r="J113" s="119">
        <v>37.582527999999996</v>
      </c>
      <c r="K113" s="162" t="s">
        <v>94</v>
      </c>
      <c r="L113" s="115">
        <v>19.579999999999998</v>
      </c>
    </row>
    <row r="114" spans="1:12" ht="15.75">
      <c r="A114" s="28"/>
      <c r="B114" s="29"/>
      <c r="C114" s="30" t="s">
        <v>25</v>
      </c>
      <c r="D114" s="125" t="s">
        <v>31</v>
      </c>
      <c r="E114" s="150" t="s">
        <v>74</v>
      </c>
      <c r="F114" s="113">
        <v>20</v>
      </c>
      <c r="G114" s="129">
        <v>1.32</v>
      </c>
      <c r="H114" s="129">
        <v>0.24</v>
      </c>
      <c r="I114" s="129">
        <v>8.34</v>
      </c>
      <c r="J114" s="129">
        <v>38.68</v>
      </c>
      <c r="K114" s="127"/>
      <c r="L114" s="115">
        <v>1.8</v>
      </c>
    </row>
    <row r="115" spans="1:12" ht="15.75">
      <c r="A115" s="28"/>
      <c r="B115" s="29"/>
      <c r="C115" s="30" t="s">
        <v>25</v>
      </c>
      <c r="D115" s="125" t="s">
        <v>32</v>
      </c>
      <c r="E115" s="148" t="s">
        <v>82</v>
      </c>
      <c r="F115" s="113">
        <v>20</v>
      </c>
      <c r="G115" s="129">
        <v>1.32</v>
      </c>
      <c r="H115" s="129">
        <v>0.24</v>
      </c>
      <c r="I115" s="129">
        <v>8.34</v>
      </c>
      <c r="J115" s="129">
        <v>38.68</v>
      </c>
      <c r="K115" s="127"/>
      <c r="L115" s="115">
        <v>1.8</v>
      </c>
    </row>
    <row r="116" spans="1:12" ht="15.75">
      <c r="A116" s="28"/>
      <c r="B116" s="29"/>
      <c r="C116" s="30"/>
      <c r="D116" s="31"/>
      <c r="E116" s="38"/>
      <c r="F116" s="32"/>
      <c r="G116" s="32"/>
      <c r="H116" s="32"/>
      <c r="I116" s="32"/>
      <c r="J116" s="32"/>
      <c r="K116" s="36"/>
      <c r="L116" s="5"/>
    </row>
    <row r="117" spans="1:12" ht="16.5" thickBot="1">
      <c r="A117" s="28"/>
      <c r="B117" s="29"/>
      <c r="C117" s="30"/>
      <c r="D117" s="31"/>
      <c r="E117" s="38"/>
      <c r="F117" s="32"/>
      <c r="G117" s="32"/>
      <c r="H117" s="32"/>
      <c r="I117" s="32"/>
      <c r="J117" s="32"/>
      <c r="K117" s="36"/>
      <c r="L117" s="140"/>
    </row>
    <row r="118" spans="1:12" ht="16.5" thickBot="1">
      <c r="A118" s="28"/>
      <c r="B118" s="29"/>
      <c r="C118" s="30"/>
      <c r="D118" s="56" t="s">
        <v>33</v>
      </c>
      <c r="E118" s="57"/>
      <c r="F118" s="124">
        <f>F109+F110+F111+F112+F113+F114+F115+F116+F117</f>
        <v>820</v>
      </c>
      <c r="G118" s="73">
        <f t="shared" ref="G118:J118" si="18">G109+G110+G111+G112+G113+G114+G115+G116+G117</f>
        <v>24.35</v>
      </c>
      <c r="H118" s="73">
        <f t="shared" si="18"/>
        <v>31.299999999999997</v>
      </c>
      <c r="I118" s="73">
        <f t="shared" si="18"/>
        <v>93.67</v>
      </c>
      <c r="J118" s="73">
        <f t="shared" si="18"/>
        <v>726.82412258333329</v>
      </c>
      <c r="K118" s="59"/>
      <c r="L118" s="137">
        <f>SUM(L109:L117)</f>
        <v>224.26999999999998</v>
      </c>
    </row>
    <row r="119" spans="1:12" ht="16.5" thickBot="1">
      <c r="A119" s="60">
        <f>A101</f>
        <v>2</v>
      </c>
      <c r="B119" s="61">
        <f>B101</f>
        <v>1</v>
      </c>
      <c r="C119" s="177" t="s">
        <v>4</v>
      </c>
      <c r="D119" s="178"/>
      <c r="E119" s="74"/>
      <c r="F119" s="166">
        <f>F108+F118</f>
        <v>1340</v>
      </c>
      <c r="G119" s="167">
        <f t="shared" ref="G119:J119" si="19">G108+G118</f>
        <v>37.71</v>
      </c>
      <c r="H119" s="167">
        <f t="shared" si="19"/>
        <v>49.87</v>
      </c>
      <c r="I119" s="167">
        <f t="shared" si="19"/>
        <v>170.8</v>
      </c>
      <c r="J119" s="167">
        <f t="shared" si="19"/>
        <v>1339.9083453833332</v>
      </c>
      <c r="K119" s="87"/>
      <c r="L119" s="91"/>
    </row>
    <row r="120" spans="1:12" ht="31.5">
      <c r="A120" s="22">
        <v>2</v>
      </c>
      <c r="B120" s="23">
        <v>2</v>
      </c>
      <c r="C120" s="24" t="s">
        <v>20</v>
      </c>
      <c r="D120" s="25" t="s">
        <v>21</v>
      </c>
      <c r="E120" s="49" t="s">
        <v>162</v>
      </c>
      <c r="F120" s="71">
        <v>250</v>
      </c>
      <c r="G120" s="50">
        <v>19.95</v>
      </c>
      <c r="H120" s="50">
        <v>21.17</v>
      </c>
      <c r="I120" s="50">
        <v>52.82</v>
      </c>
      <c r="J120" s="50">
        <v>327.9</v>
      </c>
      <c r="K120" s="82" t="s">
        <v>140</v>
      </c>
      <c r="L120" s="168">
        <v>102.65</v>
      </c>
    </row>
    <row r="121" spans="1:12" ht="15.75">
      <c r="A121" s="28"/>
      <c r="B121" s="29"/>
      <c r="C121" s="30" t="s">
        <v>20</v>
      </c>
      <c r="D121" s="34" t="s">
        <v>22</v>
      </c>
      <c r="E121" s="35" t="s">
        <v>57</v>
      </c>
      <c r="F121" s="32">
        <v>200</v>
      </c>
      <c r="G121" s="32">
        <v>0.18</v>
      </c>
      <c r="H121" s="32">
        <v>0.05</v>
      </c>
      <c r="I121" s="32">
        <v>9.6300000000000008</v>
      </c>
      <c r="J121" s="32">
        <v>37.58</v>
      </c>
      <c r="K121" s="36" t="s">
        <v>121</v>
      </c>
      <c r="L121" s="115">
        <v>12.91</v>
      </c>
    </row>
    <row r="122" spans="1:12" ht="15.75">
      <c r="A122" s="28"/>
      <c r="B122" s="29"/>
      <c r="C122" s="30" t="s">
        <v>20</v>
      </c>
      <c r="D122" s="34" t="s">
        <v>23</v>
      </c>
      <c r="E122" s="35" t="s">
        <v>53</v>
      </c>
      <c r="F122" s="32">
        <v>20</v>
      </c>
      <c r="G122" s="32">
        <v>1.54</v>
      </c>
      <c r="H122" s="32">
        <v>0.6</v>
      </c>
      <c r="I122" s="32">
        <v>10.66</v>
      </c>
      <c r="J122" s="32">
        <v>53.9</v>
      </c>
      <c r="K122" s="36"/>
      <c r="L122" s="115">
        <v>2.25</v>
      </c>
    </row>
    <row r="123" spans="1:12" ht="15.75">
      <c r="A123" s="28"/>
      <c r="B123" s="29"/>
      <c r="C123" s="30" t="s">
        <v>20</v>
      </c>
      <c r="D123" s="34" t="s">
        <v>24</v>
      </c>
      <c r="E123" s="37" t="s">
        <v>45</v>
      </c>
      <c r="F123" s="32">
        <v>130</v>
      </c>
      <c r="G123" s="32">
        <v>0.52</v>
      </c>
      <c r="H123" s="32">
        <v>0.52</v>
      </c>
      <c r="I123" s="32">
        <v>15.08</v>
      </c>
      <c r="J123" s="32">
        <v>63.28</v>
      </c>
      <c r="K123" s="36"/>
      <c r="L123" s="115">
        <v>29.91</v>
      </c>
    </row>
    <row r="124" spans="1:12" ht="15.75">
      <c r="A124" s="28"/>
      <c r="B124" s="29"/>
      <c r="C124" s="30" t="s">
        <v>20</v>
      </c>
      <c r="D124" s="34" t="s">
        <v>23</v>
      </c>
      <c r="E124" s="148" t="s">
        <v>82</v>
      </c>
      <c r="F124" s="32">
        <v>20</v>
      </c>
      <c r="G124" s="32">
        <v>1.32</v>
      </c>
      <c r="H124" s="32">
        <v>0.24</v>
      </c>
      <c r="I124" s="32">
        <v>8.34</v>
      </c>
      <c r="J124" s="32">
        <v>38.68</v>
      </c>
      <c r="K124" s="36"/>
      <c r="L124" s="115">
        <v>1.8</v>
      </c>
    </row>
    <row r="125" spans="1:12" ht="15.75">
      <c r="A125" s="28"/>
      <c r="B125" s="29"/>
      <c r="C125" s="30"/>
      <c r="D125" s="34"/>
      <c r="E125" s="148"/>
      <c r="F125" s="32"/>
      <c r="G125" s="32"/>
      <c r="H125" s="32"/>
      <c r="I125" s="32"/>
      <c r="J125" s="32"/>
      <c r="K125" s="36"/>
      <c r="L125" s="115"/>
    </row>
    <row r="126" spans="1:12" ht="16.5" thickBot="1">
      <c r="A126" s="28"/>
      <c r="B126" s="29"/>
      <c r="C126" s="30"/>
      <c r="D126" s="31"/>
      <c r="E126" s="38"/>
      <c r="F126" s="32"/>
      <c r="G126" s="32"/>
      <c r="H126" s="32"/>
      <c r="I126" s="32"/>
      <c r="J126" s="32"/>
      <c r="K126" s="36"/>
      <c r="L126" s="140"/>
    </row>
    <row r="127" spans="1:12" ht="16.5" thickBot="1">
      <c r="A127" s="39"/>
      <c r="B127" s="40"/>
      <c r="C127" s="41"/>
      <c r="D127" s="42" t="s">
        <v>33</v>
      </c>
      <c r="E127" s="43"/>
      <c r="F127" s="143">
        <f>F120+F121+F122+F123+F124+F125</f>
        <v>620</v>
      </c>
      <c r="G127" s="77">
        <f t="shared" ref="G127:J127" si="20">G120+G121+G122+G123+G124+G125</f>
        <v>23.509999999999998</v>
      </c>
      <c r="H127" s="77">
        <f t="shared" si="20"/>
        <v>22.580000000000002</v>
      </c>
      <c r="I127" s="77">
        <f t="shared" si="20"/>
        <v>96.53</v>
      </c>
      <c r="J127" s="77">
        <f t="shared" si="20"/>
        <v>521.33999999999992</v>
      </c>
      <c r="K127" s="45"/>
      <c r="L127" s="142">
        <f>SUM(L120:L126)</f>
        <v>149.52000000000001</v>
      </c>
    </row>
    <row r="128" spans="1:12" ht="31.5">
      <c r="A128" s="46">
        <f>A120</f>
        <v>2</v>
      </c>
      <c r="B128" s="47">
        <f>B120</f>
        <v>2</v>
      </c>
      <c r="C128" s="48" t="s">
        <v>25</v>
      </c>
      <c r="D128" s="34" t="s">
        <v>26</v>
      </c>
      <c r="E128" s="26" t="s">
        <v>141</v>
      </c>
      <c r="F128" s="32">
        <v>80</v>
      </c>
      <c r="G128" s="33">
        <v>1.33</v>
      </c>
      <c r="H128" s="33">
        <v>4.8099999999999996</v>
      </c>
      <c r="I128" s="33">
        <v>7.75</v>
      </c>
      <c r="J128" s="33">
        <v>76.75</v>
      </c>
      <c r="K128" s="69" t="s">
        <v>142</v>
      </c>
      <c r="L128" s="138">
        <v>21.93</v>
      </c>
    </row>
    <row r="129" spans="1:12" ht="15.75">
      <c r="A129" s="28"/>
      <c r="B129" s="29"/>
      <c r="C129" s="30" t="s">
        <v>25</v>
      </c>
      <c r="D129" s="34" t="s">
        <v>27</v>
      </c>
      <c r="E129" s="49" t="s">
        <v>61</v>
      </c>
      <c r="F129" s="68">
        <v>250</v>
      </c>
      <c r="G129" s="50">
        <v>5.55</v>
      </c>
      <c r="H129" s="50">
        <v>12.08</v>
      </c>
      <c r="I129" s="50">
        <v>17.95</v>
      </c>
      <c r="J129" s="50">
        <v>199.78905478333331</v>
      </c>
      <c r="K129" s="84" t="s">
        <v>130</v>
      </c>
      <c r="L129" s="115">
        <v>50</v>
      </c>
    </row>
    <row r="130" spans="1:12" ht="15.75">
      <c r="A130" s="28"/>
      <c r="B130" s="29"/>
      <c r="C130" s="30" t="s">
        <v>25</v>
      </c>
      <c r="D130" s="34" t="s">
        <v>28</v>
      </c>
      <c r="E130" s="26" t="s">
        <v>63</v>
      </c>
      <c r="F130" s="76">
        <v>100</v>
      </c>
      <c r="G130" s="50">
        <v>13.55</v>
      </c>
      <c r="H130" s="50">
        <v>13.89</v>
      </c>
      <c r="I130" s="50">
        <v>24.29</v>
      </c>
      <c r="J130" s="50">
        <v>306.8</v>
      </c>
      <c r="K130" s="69" t="s">
        <v>143</v>
      </c>
      <c r="L130" s="169">
        <v>90.78</v>
      </c>
    </row>
    <row r="131" spans="1:12" ht="15.75">
      <c r="A131" s="28"/>
      <c r="B131" s="29"/>
      <c r="C131" s="30" t="s">
        <v>25</v>
      </c>
      <c r="D131" s="34" t="s">
        <v>29</v>
      </c>
      <c r="E131" s="49" t="s">
        <v>50</v>
      </c>
      <c r="F131" s="32">
        <v>150</v>
      </c>
      <c r="G131" s="50">
        <v>3.28</v>
      </c>
      <c r="H131" s="50">
        <v>3.6</v>
      </c>
      <c r="I131" s="50">
        <v>14.4</v>
      </c>
      <c r="J131" s="50">
        <v>141.82954050000001</v>
      </c>
      <c r="K131" s="84" t="s">
        <v>116</v>
      </c>
      <c r="L131" s="115">
        <v>42.01</v>
      </c>
    </row>
    <row r="132" spans="1:12" ht="15.75">
      <c r="A132" s="28"/>
      <c r="B132" s="29"/>
      <c r="C132" s="30" t="s">
        <v>25</v>
      </c>
      <c r="D132" s="34" t="s">
        <v>30</v>
      </c>
      <c r="E132" s="35" t="s">
        <v>43</v>
      </c>
      <c r="F132" s="32">
        <v>200</v>
      </c>
      <c r="G132" s="32">
        <v>0.14000000000000001</v>
      </c>
      <c r="H132" s="141">
        <v>0.1</v>
      </c>
      <c r="I132" s="141">
        <v>1.5</v>
      </c>
      <c r="J132" s="32">
        <v>83.96</v>
      </c>
      <c r="K132" s="36" t="s">
        <v>132</v>
      </c>
      <c r="L132" s="115">
        <v>15.95</v>
      </c>
    </row>
    <row r="133" spans="1:12" ht="15.75">
      <c r="A133" s="28"/>
      <c r="B133" s="29"/>
      <c r="C133" s="30" t="s">
        <v>25</v>
      </c>
      <c r="D133" s="34" t="s">
        <v>31</v>
      </c>
      <c r="E133" s="35" t="s">
        <v>44</v>
      </c>
      <c r="F133" s="32">
        <v>20</v>
      </c>
      <c r="G133" s="32">
        <v>1.32</v>
      </c>
      <c r="H133" s="51">
        <v>0.24</v>
      </c>
      <c r="I133" s="51">
        <v>8.34</v>
      </c>
      <c r="J133" s="51">
        <v>38.676000000000002</v>
      </c>
      <c r="K133" s="36"/>
      <c r="L133" s="115">
        <v>1.8</v>
      </c>
    </row>
    <row r="134" spans="1:12" ht="15.75">
      <c r="A134" s="28"/>
      <c r="B134" s="29"/>
      <c r="C134" s="30" t="s">
        <v>25</v>
      </c>
      <c r="D134" s="34" t="s">
        <v>32</v>
      </c>
      <c r="E134" s="148" t="s">
        <v>82</v>
      </c>
      <c r="F134" s="32">
        <v>20</v>
      </c>
      <c r="G134" s="32">
        <v>1.32</v>
      </c>
      <c r="H134" s="51">
        <v>0.24</v>
      </c>
      <c r="I134" s="51">
        <v>8.34</v>
      </c>
      <c r="J134" s="51">
        <v>38.676000000000002</v>
      </c>
      <c r="K134" s="36"/>
      <c r="L134" s="115">
        <v>1.8</v>
      </c>
    </row>
    <row r="135" spans="1:12" ht="15.75">
      <c r="A135" s="28"/>
      <c r="B135" s="29"/>
      <c r="C135" s="30"/>
      <c r="D135" s="31"/>
      <c r="E135" s="38"/>
      <c r="F135" s="32"/>
      <c r="G135" s="32"/>
      <c r="H135" s="32"/>
      <c r="I135" s="32"/>
      <c r="J135" s="32"/>
      <c r="K135" s="36"/>
      <c r="L135" s="5"/>
    </row>
    <row r="136" spans="1:12" ht="16.5" thickBot="1">
      <c r="A136" s="28"/>
      <c r="B136" s="29"/>
      <c r="C136" s="30"/>
      <c r="D136" s="14"/>
      <c r="E136" s="52"/>
      <c r="F136" s="53"/>
      <c r="G136" s="53"/>
      <c r="H136" s="53"/>
      <c r="I136" s="53"/>
      <c r="J136" s="53"/>
      <c r="K136" s="54"/>
      <c r="L136" s="140"/>
    </row>
    <row r="137" spans="1:12" ht="16.5" thickBot="1">
      <c r="A137" s="28"/>
      <c r="B137" s="29"/>
      <c r="C137" s="30"/>
      <c r="D137" s="56" t="s">
        <v>33</v>
      </c>
      <c r="E137" s="57"/>
      <c r="F137" s="58">
        <f>F128+F129+F130+F131+F132+F133+F134</f>
        <v>820</v>
      </c>
      <c r="G137" s="58">
        <f t="shared" ref="G137:J137" si="21">G128+G129+G130+G131+G132+G133+G134</f>
        <v>26.490000000000002</v>
      </c>
      <c r="H137" s="73">
        <f t="shared" si="21"/>
        <v>34.960000000000008</v>
      </c>
      <c r="I137" s="58">
        <f t="shared" si="21"/>
        <v>82.570000000000007</v>
      </c>
      <c r="J137" s="73">
        <f t="shared" si="21"/>
        <v>886.4805952833334</v>
      </c>
      <c r="K137" s="59"/>
      <c r="L137" s="137">
        <f>SUM(L128:L136)</f>
        <v>224.27</v>
      </c>
    </row>
    <row r="138" spans="1:12" ht="16.5" thickBot="1">
      <c r="A138" s="60">
        <f>A120</f>
        <v>2</v>
      </c>
      <c r="B138" s="61">
        <f>B120</f>
        <v>2</v>
      </c>
      <c r="C138" s="177" t="s">
        <v>4</v>
      </c>
      <c r="D138" s="178"/>
      <c r="E138" s="74"/>
      <c r="F138" s="166">
        <f>F127+F137</f>
        <v>1440</v>
      </c>
      <c r="G138" s="167">
        <f t="shared" ref="G138:J138" si="22">G127+G137</f>
        <v>50</v>
      </c>
      <c r="H138" s="167">
        <f t="shared" si="22"/>
        <v>57.540000000000006</v>
      </c>
      <c r="I138" s="167">
        <f t="shared" si="22"/>
        <v>179.10000000000002</v>
      </c>
      <c r="J138" s="167">
        <f t="shared" si="22"/>
        <v>1407.8205952833332</v>
      </c>
      <c r="K138" s="87"/>
      <c r="L138" s="91"/>
    </row>
    <row r="139" spans="1:12" ht="31.5">
      <c r="A139" s="22">
        <v>2</v>
      </c>
      <c r="B139" s="23">
        <v>3</v>
      </c>
      <c r="C139" s="24" t="s">
        <v>20</v>
      </c>
      <c r="D139" s="25" t="s">
        <v>21</v>
      </c>
      <c r="E139" s="102" t="s">
        <v>144</v>
      </c>
      <c r="F139" s="27">
        <v>210</v>
      </c>
      <c r="G139" s="27">
        <v>4.32</v>
      </c>
      <c r="H139" s="27">
        <v>9.3699999999999992</v>
      </c>
      <c r="I139" s="27">
        <v>8.64</v>
      </c>
      <c r="J139" s="27">
        <v>134.79</v>
      </c>
      <c r="K139" s="65" t="s">
        <v>145</v>
      </c>
      <c r="L139" s="3">
        <v>53.69</v>
      </c>
    </row>
    <row r="140" spans="1:12" ht="31.5">
      <c r="A140" s="28"/>
      <c r="B140" s="29"/>
      <c r="C140" s="30" t="s">
        <v>20</v>
      </c>
      <c r="D140" s="31"/>
      <c r="E140" s="35" t="s">
        <v>48</v>
      </c>
      <c r="F140" s="32">
        <v>40</v>
      </c>
      <c r="G140" s="32">
        <v>5.14</v>
      </c>
      <c r="H140" s="32">
        <v>11.15</v>
      </c>
      <c r="I140" s="32">
        <v>10.28</v>
      </c>
      <c r="J140" s="32">
        <v>158.81</v>
      </c>
      <c r="K140" s="36" t="s">
        <v>84</v>
      </c>
      <c r="L140" s="4">
        <v>50.08</v>
      </c>
    </row>
    <row r="141" spans="1:12" ht="15.75">
      <c r="A141" s="28"/>
      <c r="B141" s="29"/>
      <c r="C141" s="30" t="s">
        <v>20</v>
      </c>
      <c r="D141" s="34" t="s">
        <v>22</v>
      </c>
      <c r="E141" s="26" t="s">
        <v>39</v>
      </c>
      <c r="F141" s="32">
        <v>200</v>
      </c>
      <c r="G141" s="33">
        <v>3.64</v>
      </c>
      <c r="H141" s="33">
        <v>2.73</v>
      </c>
      <c r="I141" s="33">
        <v>11.3</v>
      </c>
      <c r="J141" s="33">
        <v>99.86</v>
      </c>
      <c r="K141" s="69" t="s">
        <v>110</v>
      </c>
      <c r="L141" s="4">
        <v>26.32</v>
      </c>
    </row>
    <row r="142" spans="1:12" ht="15.75" customHeight="1">
      <c r="A142" s="28"/>
      <c r="B142" s="29"/>
      <c r="C142" s="30" t="s">
        <v>20</v>
      </c>
      <c r="D142" s="34" t="s">
        <v>23</v>
      </c>
      <c r="E142" s="148" t="s">
        <v>82</v>
      </c>
      <c r="F142" s="32">
        <v>20</v>
      </c>
      <c r="G142" s="32">
        <v>1.32</v>
      </c>
      <c r="H142" s="51">
        <v>0.24</v>
      </c>
      <c r="I142" s="51">
        <v>8.34</v>
      </c>
      <c r="J142" s="51">
        <v>38.676000000000002</v>
      </c>
      <c r="K142" s="36"/>
      <c r="L142" s="4">
        <v>1.8</v>
      </c>
    </row>
    <row r="143" spans="1:12" ht="15.75">
      <c r="A143" s="28"/>
      <c r="B143" s="29"/>
      <c r="C143" s="30" t="s">
        <v>20</v>
      </c>
      <c r="D143" s="31" t="s">
        <v>64</v>
      </c>
      <c r="E143" s="35" t="s">
        <v>83</v>
      </c>
      <c r="F143" s="32">
        <v>30</v>
      </c>
      <c r="G143" s="33">
        <v>0.14000000000000001</v>
      </c>
      <c r="H143" s="33">
        <v>0.09</v>
      </c>
      <c r="I143" s="33">
        <v>9.1999999999999993</v>
      </c>
      <c r="J143" s="33">
        <v>37.86</v>
      </c>
      <c r="K143" s="36" t="s">
        <v>86</v>
      </c>
      <c r="L143" s="4">
        <v>17.63</v>
      </c>
    </row>
    <row r="144" spans="1:12" ht="15.75">
      <c r="A144" s="28"/>
      <c r="B144" s="29"/>
      <c r="C144" s="30"/>
      <c r="D144" s="31"/>
      <c r="E144" s="35"/>
      <c r="F144" s="32"/>
      <c r="G144" s="33"/>
      <c r="H144" s="33"/>
      <c r="I144" s="33"/>
      <c r="J144" s="33"/>
      <c r="K144" s="36"/>
      <c r="L144" s="4"/>
    </row>
    <row r="145" spans="1:12" ht="16.5" thickBot="1">
      <c r="A145" s="28"/>
      <c r="B145" s="29"/>
      <c r="C145" s="30"/>
      <c r="D145" s="31"/>
      <c r="E145" s="38"/>
      <c r="F145" s="32"/>
      <c r="G145" s="32"/>
      <c r="H145" s="32"/>
      <c r="I145" s="32"/>
      <c r="J145" s="32"/>
      <c r="K145" s="36"/>
      <c r="L145" s="140"/>
    </row>
    <row r="146" spans="1:12" ht="16.5" thickBot="1">
      <c r="A146" s="39"/>
      <c r="B146" s="40"/>
      <c r="C146" s="41"/>
      <c r="D146" s="42" t="s">
        <v>33</v>
      </c>
      <c r="E146" s="43"/>
      <c r="F146" s="44">
        <f>F139+F140+F141+F142+F143</f>
        <v>500</v>
      </c>
      <c r="G146" s="44">
        <f t="shared" ref="G146:J146" si="23">G139+G140+G141+G142+G143</f>
        <v>14.560000000000002</v>
      </c>
      <c r="H146" s="44">
        <f t="shared" si="23"/>
        <v>23.58</v>
      </c>
      <c r="I146" s="44">
        <f t="shared" si="23"/>
        <v>47.760000000000005</v>
      </c>
      <c r="J146" s="77">
        <f t="shared" si="23"/>
        <v>469.99600000000004</v>
      </c>
      <c r="K146" s="45"/>
      <c r="L146" s="142">
        <f>SUM(L139:L145)</f>
        <v>149.52000000000001</v>
      </c>
    </row>
    <row r="147" spans="1:12" ht="31.5">
      <c r="A147" s="46">
        <f>A139</f>
        <v>2</v>
      </c>
      <c r="B147" s="47">
        <f>B139</f>
        <v>3</v>
      </c>
      <c r="C147" s="48" t="s">
        <v>25</v>
      </c>
      <c r="D147" s="34" t="s">
        <v>26</v>
      </c>
      <c r="E147" s="26" t="s">
        <v>58</v>
      </c>
      <c r="F147" s="32">
        <v>80</v>
      </c>
      <c r="G147" s="101">
        <v>2.08</v>
      </c>
      <c r="H147" s="101">
        <v>5.81</v>
      </c>
      <c r="I147" s="50">
        <v>6.83</v>
      </c>
      <c r="J147" s="50">
        <v>84.08</v>
      </c>
      <c r="K147" s="69" t="s">
        <v>146</v>
      </c>
      <c r="L147" s="168">
        <v>33.479999999999997</v>
      </c>
    </row>
    <row r="148" spans="1:12" ht="15.75">
      <c r="A148" s="28"/>
      <c r="B148" s="29"/>
      <c r="C148" s="30" t="s">
        <v>25</v>
      </c>
      <c r="D148" s="34" t="s">
        <v>27</v>
      </c>
      <c r="E148" s="26" t="s">
        <v>56</v>
      </c>
      <c r="F148" s="32">
        <v>250</v>
      </c>
      <c r="G148" s="50">
        <v>12.44</v>
      </c>
      <c r="H148" s="50">
        <v>7.77</v>
      </c>
      <c r="I148" s="50">
        <v>25.16</v>
      </c>
      <c r="J148" s="50">
        <v>208</v>
      </c>
      <c r="K148" s="69" t="s">
        <v>91</v>
      </c>
      <c r="L148" s="115">
        <v>50</v>
      </c>
    </row>
    <row r="149" spans="1:12" ht="15.75">
      <c r="A149" s="28"/>
      <c r="B149" s="29"/>
      <c r="C149" s="30" t="s">
        <v>25</v>
      </c>
      <c r="D149" s="34" t="s">
        <v>28</v>
      </c>
      <c r="E149" s="49" t="s">
        <v>147</v>
      </c>
      <c r="F149" s="68">
        <v>200</v>
      </c>
      <c r="G149" s="103">
        <v>12.71</v>
      </c>
      <c r="H149" s="50">
        <v>16.36</v>
      </c>
      <c r="I149" s="50">
        <v>52.44</v>
      </c>
      <c r="J149" s="50">
        <v>433.77</v>
      </c>
      <c r="K149" s="82" t="s">
        <v>148</v>
      </c>
      <c r="L149" s="115">
        <v>114.99</v>
      </c>
    </row>
    <row r="150" spans="1:12" ht="15.75">
      <c r="A150" s="28"/>
      <c r="B150" s="29"/>
      <c r="C150" s="30" t="s">
        <v>25</v>
      </c>
      <c r="D150" s="34" t="s">
        <v>30</v>
      </c>
      <c r="E150" s="104" t="s">
        <v>54</v>
      </c>
      <c r="F150" s="32">
        <v>200</v>
      </c>
      <c r="G150" s="50">
        <v>0.24</v>
      </c>
      <c r="H150" s="50">
        <v>0.05</v>
      </c>
      <c r="I150" s="50">
        <v>0.3</v>
      </c>
      <c r="J150" s="50">
        <v>55.61</v>
      </c>
      <c r="K150" s="36" t="s">
        <v>117</v>
      </c>
      <c r="L150" s="115">
        <v>18.600000000000001</v>
      </c>
    </row>
    <row r="151" spans="1:12" ht="15.75">
      <c r="A151" s="28"/>
      <c r="B151" s="29"/>
      <c r="C151" s="30" t="s">
        <v>25</v>
      </c>
      <c r="D151" s="34" t="s">
        <v>31</v>
      </c>
      <c r="E151" s="26" t="s">
        <v>74</v>
      </c>
      <c r="F151" s="32">
        <v>40</v>
      </c>
      <c r="G151" s="51">
        <v>2.64</v>
      </c>
      <c r="H151" s="51">
        <v>0.48</v>
      </c>
      <c r="I151" s="51">
        <v>16.68</v>
      </c>
      <c r="J151" s="51">
        <v>77.352000000000004</v>
      </c>
      <c r="K151" s="36"/>
      <c r="L151" s="115">
        <v>3.6</v>
      </c>
    </row>
    <row r="152" spans="1:12" ht="15.75">
      <c r="A152" s="28"/>
      <c r="B152" s="29"/>
      <c r="C152" s="30" t="s">
        <v>25</v>
      </c>
      <c r="D152" s="34" t="s">
        <v>32</v>
      </c>
      <c r="E152" s="148" t="s">
        <v>82</v>
      </c>
      <c r="F152" s="32">
        <v>40</v>
      </c>
      <c r="G152" s="51">
        <v>2.64</v>
      </c>
      <c r="H152" s="51">
        <v>0.48</v>
      </c>
      <c r="I152" s="51">
        <v>16.68</v>
      </c>
      <c r="J152" s="51">
        <v>77.352000000000004</v>
      </c>
      <c r="K152" s="36"/>
      <c r="L152" s="115">
        <v>3.6</v>
      </c>
    </row>
    <row r="153" spans="1:12" ht="18.75">
      <c r="A153" s="28"/>
      <c r="B153" s="29"/>
      <c r="C153" s="30"/>
      <c r="D153" s="34"/>
      <c r="E153" s="72"/>
      <c r="F153" s="32"/>
      <c r="G153" s="51"/>
      <c r="H153" s="51"/>
      <c r="I153" s="51"/>
      <c r="J153" s="51"/>
      <c r="K153" s="36"/>
      <c r="L153" s="121"/>
    </row>
    <row r="154" spans="1:12" ht="15.75">
      <c r="A154" s="28"/>
      <c r="B154" s="29"/>
      <c r="C154" s="30"/>
      <c r="D154" s="31"/>
      <c r="E154" s="38"/>
      <c r="F154" s="32"/>
      <c r="G154" s="32"/>
      <c r="H154" s="32"/>
      <c r="I154" s="32"/>
      <c r="J154" s="32"/>
      <c r="K154" s="36"/>
      <c r="L154" s="5"/>
    </row>
    <row r="155" spans="1:12" ht="16.5" thickBot="1">
      <c r="A155" s="28"/>
      <c r="B155" s="29"/>
      <c r="C155" s="30"/>
      <c r="D155" s="14"/>
      <c r="E155" s="38"/>
      <c r="F155" s="32"/>
      <c r="G155" s="32"/>
      <c r="H155" s="32"/>
      <c r="I155" s="32"/>
      <c r="J155" s="32"/>
      <c r="K155" s="36"/>
      <c r="L155" s="140"/>
    </row>
    <row r="156" spans="1:12" ht="16.5" thickBot="1">
      <c r="A156" s="28"/>
      <c r="B156" s="29"/>
      <c r="C156" s="30"/>
      <c r="D156" s="56" t="s">
        <v>33</v>
      </c>
      <c r="E156" s="57"/>
      <c r="F156" s="58">
        <f>SUM(F147:F155)</f>
        <v>810</v>
      </c>
      <c r="G156" s="58">
        <f t="shared" ref="G156:J156" si="24">SUM(G147:G155)</f>
        <v>32.75</v>
      </c>
      <c r="H156" s="58">
        <f t="shared" si="24"/>
        <v>30.95</v>
      </c>
      <c r="I156" s="58">
        <f t="shared" si="24"/>
        <v>118.09</v>
      </c>
      <c r="J156" s="73">
        <f t="shared" si="24"/>
        <v>936.16399999999987</v>
      </c>
      <c r="K156" s="59"/>
      <c r="L156" s="137">
        <f>SUM(L147:L155)</f>
        <v>224.26999999999995</v>
      </c>
    </row>
    <row r="157" spans="1:12" ht="16.5" thickBot="1">
      <c r="A157" s="60">
        <f>A139</f>
        <v>2</v>
      </c>
      <c r="B157" s="61">
        <f>B139</f>
        <v>3</v>
      </c>
      <c r="C157" s="179" t="s">
        <v>4</v>
      </c>
      <c r="D157" s="180"/>
      <c r="E157" s="62"/>
      <c r="F157" s="63">
        <f>F146+F156</f>
        <v>1310</v>
      </c>
      <c r="G157" s="63">
        <f t="shared" ref="G157:J157" si="25">G146+G156</f>
        <v>47.31</v>
      </c>
      <c r="H157" s="63">
        <f t="shared" si="25"/>
        <v>54.53</v>
      </c>
      <c r="I157" s="63">
        <f t="shared" si="25"/>
        <v>165.85000000000002</v>
      </c>
      <c r="J157" s="63">
        <f t="shared" si="25"/>
        <v>1406.1599999999999</v>
      </c>
      <c r="K157" s="83"/>
      <c r="L157" s="89"/>
    </row>
    <row r="158" spans="1:12" ht="15.75">
      <c r="A158" s="22">
        <v>2</v>
      </c>
      <c r="B158" s="23">
        <v>4</v>
      </c>
      <c r="C158" s="24" t="s">
        <v>20</v>
      </c>
      <c r="D158" s="25" t="s">
        <v>21</v>
      </c>
      <c r="E158" s="64" t="s">
        <v>52</v>
      </c>
      <c r="F158" s="27">
        <v>150</v>
      </c>
      <c r="G158" s="175">
        <v>25.2</v>
      </c>
      <c r="H158" s="27">
        <v>15.85</v>
      </c>
      <c r="I158" s="27">
        <v>20.02</v>
      </c>
      <c r="J158" s="27">
        <v>325.77</v>
      </c>
      <c r="K158" s="65" t="s">
        <v>149</v>
      </c>
      <c r="L158" s="170">
        <v>98.38</v>
      </c>
    </row>
    <row r="159" spans="1:12" ht="15.75">
      <c r="A159" s="28"/>
      <c r="B159" s="29"/>
      <c r="C159" s="30" t="s">
        <v>20</v>
      </c>
      <c r="D159" s="31" t="s">
        <v>64</v>
      </c>
      <c r="E159" s="26" t="s">
        <v>70</v>
      </c>
      <c r="F159" s="32">
        <v>30</v>
      </c>
      <c r="G159" s="33">
        <v>2.16</v>
      </c>
      <c r="H159" s="33">
        <v>2.5499999999999998</v>
      </c>
      <c r="I159" s="33">
        <v>10.65</v>
      </c>
      <c r="J159" s="33">
        <v>95.219999999999985</v>
      </c>
      <c r="K159" s="36"/>
      <c r="L159" s="6">
        <v>11.86</v>
      </c>
    </row>
    <row r="160" spans="1:12" ht="15.75">
      <c r="A160" s="28"/>
      <c r="B160" s="29"/>
      <c r="C160" s="30" t="s">
        <v>20</v>
      </c>
      <c r="D160" s="34" t="s">
        <v>22</v>
      </c>
      <c r="E160" s="26" t="s">
        <v>51</v>
      </c>
      <c r="F160" s="32">
        <v>200</v>
      </c>
      <c r="G160" s="32">
        <v>0.18</v>
      </c>
      <c r="H160" s="32">
        <v>0.04</v>
      </c>
      <c r="I160" s="32">
        <v>9.75</v>
      </c>
      <c r="J160" s="32">
        <v>53.14</v>
      </c>
      <c r="K160" s="69" t="s">
        <v>150</v>
      </c>
      <c r="L160" s="6">
        <v>4.42</v>
      </c>
    </row>
    <row r="161" spans="1:12" ht="15.75">
      <c r="A161" s="28"/>
      <c r="B161" s="29"/>
      <c r="C161" s="30" t="s">
        <v>20</v>
      </c>
      <c r="D161" s="34" t="s">
        <v>23</v>
      </c>
      <c r="E161" s="35" t="s">
        <v>53</v>
      </c>
      <c r="F161" s="32">
        <v>20</v>
      </c>
      <c r="G161" s="32">
        <v>1.54</v>
      </c>
      <c r="H161" s="141">
        <v>0.6</v>
      </c>
      <c r="I161" s="32">
        <v>10.66</v>
      </c>
      <c r="J161" s="141">
        <v>53.9</v>
      </c>
      <c r="K161" s="36"/>
      <c r="L161" s="6">
        <v>2.25</v>
      </c>
    </row>
    <row r="162" spans="1:12" ht="15.75">
      <c r="A162" s="28"/>
      <c r="B162" s="29"/>
      <c r="C162" s="30" t="s">
        <v>20</v>
      </c>
      <c r="D162" s="34" t="s">
        <v>23</v>
      </c>
      <c r="E162" s="148" t="s">
        <v>82</v>
      </c>
      <c r="F162" s="32">
        <v>30</v>
      </c>
      <c r="G162" s="51">
        <v>1.98</v>
      </c>
      <c r="H162" s="51">
        <v>0.36</v>
      </c>
      <c r="I162" s="51">
        <v>12.51</v>
      </c>
      <c r="J162" s="51">
        <v>58.014000000000003</v>
      </c>
      <c r="K162" s="36"/>
      <c r="L162" s="4">
        <v>2.7</v>
      </c>
    </row>
    <row r="163" spans="1:12" ht="15.75">
      <c r="A163" s="28"/>
      <c r="B163" s="29"/>
      <c r="C163" s="30" t="s">
        <v>20</v>
      </c>
      <c r="D163" s="34" t="s">
        <v>24</v>
      </c>
      <c r="E163" s="37" t="s">
        <v>45</v>
      </c>
      <c r="F163" s="32">
        <v>130</v>
      </c>
      <c r="G163" s="32">
        <v>0.52</v>
      </c>
      <c r="H163" s="32">
        <v>0.52</v>
      </c>
      <c r="I163" s="32">
        <v>15.08</v>
      </c>
      <c r="J163" s="32">
        <v>63.28</v>
      </c>
      <c r="K163" s="36"/>
      <c r="L163" s="4">
        <v>29.91</v>
      </c>
    </row>
    <row r="164" spans="1:12" ht="16.5" thickBot="1">
      <c r="A164" s="28"/>
      <c r="B164" s="29"/>
      <c r="C164" s="30"/>
      <c r="D164" s="34"/>
      <c r="E164" s="37"/>
      <c r="F164" s="32"/>
      <c r="G164" s="32"/>
      <c r="H164" s="32"/>
      <c r="I164" s="32"/>
      <c r="J164" s="32"/>
      <c r="K164" s="36"/>
      <c r="L164" s="171"/>
    </row>
    <row r="165" spans="1:12" ht="16.5" thickBot="1">
      <c r="A165" s="39"/>
      <c r="B165" s="40"/>
      <c r="C165" s="41"/>
      <c r="D165" s="42" t="s">
        <v>33</v>
      </c>
      <c r="E165" s="43"/>
      <c r="F165" s="44">
        <v>510</v>
      </c>
      <c r="G165" s="44">
        <f t="shared" ref="G165:J165" si="26">SUM(G158:G164)</f>
        <v>31.58</v>
      </c>
      <c r="H165" s="44">
        <f t="shared" si="26"/>
        <v>19.919999999999998</v>
      </c>
      <c r="I165" s="44">
        <f t="shared" si="26"/>
        <v>78.67</v>
      </c>
      <c r="J165" s="77">
        <f t="shared" si="26"/>
        <v>649.32399999999996</v>
      </c>
      <c r="K165" s="45"/>
      <c r="L165" s="142">
        <f>SUM(L158:L164)</f>
        <v>149.52000000000001</v>
      </c>
    </row>
    <row r="166" spans="1:12" ht="31.5">
      <c r="A166" s="46">
        <f>A158</f>
        <v>2</v>
      </c>
      <c r="B166" s="47">
        <f>B158</f>
        <v>4</v>
      </c>
      <c r="C166" s="48" t="s">
        <v>25</v>
      </c>
      <c r="D166" s="34" t="s">
        <v>26</v>
      </c>
      <c r="E166" s="108" t="s">
        <v>75</v>
      </c>
      <c r="F166" s="32">
        <v>80</v>
      </c>
      <c r="G166" s="33">
        <v>1.31</v>
      </c>
      <c r="H166" s="33">
        <v>4</v>
      </c>
      <c r="I166" s="33">
        <v>7.64</v>
      </c>
      <c r="J166" s="33">
        <v>69.94</v>
      </c>
      <c r="K166" s="69" t="s">
        <v>90</v>
      </c>
      <c r="L166" s="172">
        <v>38.31</v>
      </c>
    </row>
    <row r="167" spans="1:12" ht="15.75">
      <c r="A167" s="28"/>
      <c r="B167" s="29"/>
      <c r="C167" s="30" t="s">
        <v>25</v>
      </c>
      <c r="D167" s="34" t="s">
        <v>27</v>
      </c>
      <c r="E167" s="108" t="s">
        <v>60</v>
      </c>
      <c r="F167" s="33" t="str">
        <f>"250"</f>
        <v>250</v>
      </c>
      <c r="G167" s="50">
        <v>9</v>
      </c>
      <c r="H167" s="50">
        <v>10.64</v>
      </c>
      <c r="I167" s="50">
        <v>58</v>
      </c>
      <c r="J167" s="50">
        <v>191.44216378333334</v>
      </c>
      <c r="K167" s="69" t="s">
        <v>104</v>
      </c>
      <c r="L167" s="6">
        <v>50</v>
      </c>
    </row>
    <row r="168" spans="1:12" ht="31.5">
      <c r="A168" s="28"/>
      <c r="B168" s="29"/>
      <c r="C168" s="30" t="s">
        <v>25</v>
      </c>
      <c r="D168" s="34" t="s">
        <v>28</v>
      </c>
      <c r="E168" s="108" t="s">
        <v>151</v>
      </c>
      <c r="F168" s="32">
        <v>200</v>
      </c>
      <c r="G168" s="33">
        <v>11.64</v>
      </c>
      <c r="H168" s="33">
        <v>15.6</v>
      </c>
      <c r="I168" s="33">
        <v>14.8</v>
      </c>
      <c r="J168" s="33">
        <v>372.8</v>
      </c>
      <c r="K168" s="69" t="s">
        <v>152</v>
      </c>
      <c r="L168" s="6">
        <v>109.1</v>
      </c>
    </row>
    <row r="169" spans="1:12" ht="15.75">
      <c r="A169" s="28"/>
      <c r="B169" s="29"/>
      <c r="C169" s="30" t="s">
        <v>25</v>
      </c>
      <c r="D169" s="34" t="s">
        <v>30</v>
      </c>
      <c r="E169" s="108" t="s">
        <v>96</v>
      </c>
      <c r="F169" s="32">
        <v>200</v>
      </c>
      <c r="G169" s="33">
        <v>0.14000000000000001</v>
      </c>
      <c r="H169" s="33">
        <v>0.1</v>
      </c>
      <c r="I169" s="33">
        <v>21.64</v>
      </c>
      <c r="J169" s="33">
        <v>83.96</v>
      </c>
      <c r="K169" s="69" t="s">
        <v>106</v>
      </c>
      <c r="L169" s="6">
        <v>19.66</v>
      </c>
    </row>
    <row r="170" spans="1:12" ht="15.75">
      <c r="A170" s="28"/>
      <c r="B170" s="29"/>
      <c r="C170" s="30" t="s">
        <v>25</v>
      </c>
      <c r="D170" s="34" t="s">
        <v>31</v>
      </c>
      <c r="E170" s="109" t="s">
        <v>74</v>
      </c>
      <c r="F170" s="32">
        <v>40</v>
      </c>
      <c r="G170" s="51">
        <v>2.64</v>
      </c>
      <c r="H170" s="51">
        <v>0.48</v>
      </c>
      <c r="I170" s="51">
        <v>16.68</v>
      </c>
      <c r="J170" s="51">
        <v>77.352000000000004</v>
      </c>
      <c r="K170" s="36"/>
      <c r="L170" s="6">
        <v>3.6</v>
      </c>
    </row>
    <row r="171" spans="1:12" ht="15.75">
      <c r="A171" s="28"/>
      <c r="B171" s="29"/>
      <c r="C171" s="30" t="s">
        <v>25</v>
      </c>
      <c r="D171" s="34" t="s">
        <v>32</v>
      </c>
      <c r="E171" s="148" t="s">
        <v>82</v>
      </c>
      <c r="F171" s="32">
        <v>40</v>
      </c>
      <c r="G171" s="51">
        <v>2.64</v>
      </c>
      <c r="H171" s="51">
        <v>0.48</v>
      </c>
      <c r="I171" s="51">
        <v>16.68</v>
      </c>
      <c r="J171" s="51">
        <v>77.352000000000004</v>
      </c>
      <c r="K171" s="36"/>
      <c r="L171" s="6">
        <v>3.6</v>
      </c>
    </row>
    <row r="172" spans="1:12" ht="15.75">
      <c r="A172" s="28"/>
      <c r="B172" s="29"/>
      <c r="C172" s="30"/>
      <c r="D172" s="34"/>
      <c r="E172" s="148"/>
      <c r="F172" s="32"/>
      <c r="G172" s="51"/>
      <c r="H172" s="51"/>
      <c r="I172" s="51"/>
      <c r="J172" s="51"/>
      <c r="K172" s="36"/>
      <c r="L172" s="6"/>
    </row>
    <row r="173" spans="1:12" ht="15.75">
      <c r="A173" s="28"/>
      <c r="B173" s="29"/>
      <c r="C173" s="30"/>
      <c r="D173" s="31"/>
      <c r="E173" s="96"/>
      <c r="F173" s="32"/>
      <c r="G173" s="32"/>
      <c r="H173" s="32"/>
      <c r="I173" s="32"/>
      <c r="J173" s="32"/>
      <c r="K173" s="36"/>
      <c r="L173" s="6"/>
    </row>
    <row r="174" spans="1:12" ht="16.5" thickBot="1">
      <c r="A174" s="28"/>
      <c r="B174" s="29"/>
      <c r="C174" s="30"/>
      <c r="D174" s="31"/>
      <c r="E174" s="98"/>
      <c r="F174" s="32"/>
      <c r="G174" s="32"/>
      <c r="H174" s="32"/>
      <c r="I174" s="32"/>
      <c r="J174" s="32"/>
      <c r="K174" s="36"/>
      <c r="L174" s="140"/>
    </row>
    <row r="175" spans="1:12" ht="16.5" thickBot="1">
      <c r="A175" s="28"/>
      <c r="B175" s="29"/>
      <c r="C175" s="30"/>
      <c r="D175" s="56" t="s">
        <v>33</v>
      </c>
      <c r="E175" s="57"/>
      <c r="F175" s="124">
        <f>F166+F167+F168+F169+F170+F171</f>
        <v>810</v>
      </c>
      <c r="G175" s="73">
        <f t="shared" ref="G175:J175" si="27">G166+G167+G168+G169+G170+G171</f>
        <v>27.370000000000005</v>
      </c>
      <c r="H175" s="73">
        <f t="shared" si="27"/>
        <v>31.300000000000004</v>
      </c>
      <c r="I175" s="73">
        <f t="shared" si="27"/>
        <v>135.44</v>
      </c>
      <c r="J175" s="73">
        <f t="shared" si="27"/>
        <v>872.8461637833334</v>
      </c>
      <c r="K175" s="59"/>
      <c r="L175" s="137">
        <f>SUM(L166:L174)</f>
        <v>224.26999999999998</v>
      </c>
    </row>
    <row r="176" spans="1:12" ht="16.5" thickBot="1">
      <c r="A176" s="60">
        <f>A158</f>
        <v>2</v>
      </c>
      <c r="B176" s="61">
        <f>B158</f>
        <v>4</v>
      </c>
      <c r="C176" s="177" t="s">
        <v>4</v>
      </c>
      <c r="D176" s="178"/>
      <c r="E176" s="74"/>
      <c r="F176" s="75">
        <f>F165+F175</f>
        <v>1320</v>
      </c>
      <c r="G176" s="75">
        <f t="shared" ref="G176" si="28">G165+G175</f>
        <v>58.95</v>
      </c>
      <c r="H176" s="75">
        <f t="shared" ref="H176" si="29">H165+H175</f>
        <v>51.22</v>
      </c>
      <c r="I176" s="75">
        <f t="shared" ref="I176" si="30">I165+I175</f>
        <v>214.11</v>
      </c>
      <c r="J176" s="75">
        <f t="shared" ref="J176" si="31">J165+J175</f>
        <v>1522.1701637833335</v>
      </c>
      <c r="K176" s="87"/>
      <c r="L176" s="91"/>
    </row>
    <row r="177" spans="1:12" ht="31.5">
      <c r="A177" s="22">
        <v>2</v>
      </c>
      <c r="B177" s="23">
        <v>5</v>
      </c>
      <c r="C177" s="24" t="s">
        <v>20</v>
      </c>
      <c r="D177" s="144" t="s">
        <v>21</v>
      </c>
      <c r="E177" s="163" t="s">
        <v>153</v>
      </c>
      <c r="F177" s="111">
        <v>210</v>
      </c>
      <c r="G177" s="116">
        <v>5.98</v>
      </c>
      <c r="H177" s="116">
        <v>6.2</v>
      </c>
      <c r="I177" s="116">
        <v>31.04</v>
      </c>
      <c r="J177" s="116">
        <v>233.12916630800001</v>
      </c>
      <c r="K177" s="134" t="s">
        <v>154</v>
      </c>
      <c r="L177" s="112">
        <v>55.52</v>
      </c>
    </row>
    <row r="178" spans="1:12" ht="31.5">
      <c r="A178" s="28"/>
      <c r="B178" s="29"/>
      <c r="C178" s="30" t="s">
        <v>20</v>
      </c>
      <c r="D178" s="149"/>
      <c r="E178" s="128" t="s">
        <v>48</v>
      </c>
      <c r="F178" s="113">
        <v>40</v>
      </c>
      <c r="G178" s="117">
        <v>5.14</v>
      </c>
      <c r="H178" s="117">
        <v>11.15</v>
      </c>
      <c r="I178" s="117">
        <v>10.28</v>
      </c>
      <c r="J178" s="117">
        <v>148.50528</v>
      </c>
      <c r="K178" s="127" t="s">
        <v>84</v>
      </c>
      <c r="L178" s="114">
        <v>48.5</v>
      </c>
    </row>
    <row r="179" spans="1:12" ht="15.75">
      <c r="A179" s="28"/>
      <c r="B179" s="29"/>
      <c r="C179" s="30" t="s">
        <v>20</v>
      </c>
      <c r="D179" s="125" t="s">
        <v>22</v>
      </c>
      <c r="E179" s="110" t="s">
        <v>55</v>
      </c>
      <c r="F179" s="113">
        <v>200</v>
      </c>
      <c r="G179" s="173">
        <v>1.64</v>
      </c>
      <c r="H179" s="173">
        <v>1.73</v>
      </c>
      <c r="I179" s="173">
        <v>14.19</v>
      </c>
      <c r="J179" s="173">
        <v>119.57</v>
      </c>
      <c r="K179" s="134" t="s">
        <v>127</v>
      </c>
      <c r="L179" s="114">
        <v>24.16</v>
      </c>
    </row>
    <row r="180" spans="1:12" ht="15.75">
      <c r="A180" s="28"/>
      <c r="B180" s="29"/>
      <c r="C180" s="30" t="s">
        <v>20</v>
      </c>
      <c r="D180" s="125" t="s">
        <v>23</v>
      </c>
      <c r="E180" s="148" t="s">
        <v>82</v>
      </c>
      <c r="F180" s="113">
        <v>20</v>
      </c>
      <c r="G180" s="113">
        <v>1.32</v>
      </c>
      <c r="H180" s="129">
        <v>0.24</v>
      </c>
      <c r="I180" s="129">
        <v>8.34</v>
      </c>
      <c r="J180" s="129">
        <v>38.676000000000002</v>
      </c>
      <c r="K180" s="127"/>
      <c r="L180" s="114">
        <v>1.8</v>
      </c>
    </row>
    <row r="181" spans="1:12" ht="15.75">
      <c r="A181" s="28"/>
      <c r="B181" s="29"/>
      <c r="C181" s="30" t="s">
        <v>20</v>
      </c>
      <c r="D181" s="149" t="s">
        <v>64</v>
      </c>
      <c r="E181" s="110" t="s">
        <v>41</v>
      </c>
      <c r="F181" s="113">
        <v>30</v>
      </c>
      <c r="G181" s="117">
        <v>0.14000000000000001</v>
      </c>
      <c r="H181" s="113">
        <v>0.09</v>
      </c>
      <c r="I181" s="117">
        <v>1.2</v>
      </c>
      <c r="J181" s="117">
        <v>36.144007500000008</v>
      </c>
      <c r="K181" s="135" t="s">
        <v>111</v>
      </c>
      <c r="L181" s="114">
        <v>19.54</v>
      </c>
    </row>
    <row r="182" spans="1:12" ht="15.75">
      <c r="A182" s="28"/>
      <c r="B182" s="29"/>
      <c r="C182" s="30"/>
      <c r="D182" s="149"/>
      <c r="E182" s="110"/>
      <c r="F182" s="113"/>
      <c r="G182" s="117"/>
      <c r="H182" s="113"/>
      <c r="I182" s="117"/>
      <c r="J182" s="117"/>
      <c r="K182" s="135"/>
      <c r="L182" s="114"/>
    </row>
    <row r="183" spans="1:12" ht="16.5" thickBot="1">
      <c r="A183" s="28"/>
      <c r="B183" s="29"/>
      <c r="C183" s="30"/>
      <c r="D183" s="31"/>
      <c r="E183" s="38"/>
      <c r="F183" s="32"/>
      <c r="G183" s="32"/>
      <c r="H183" s="32"/>
      <c r="I183" s="32"/>
      <c r="J183" s="32"/>
      <c r="K183" s="36"/>
      <c r="L183" s="140"/>
    </row>
    <row r="184" spans="1:12" ht="15.75" customHeight="1" thickBot="1">
      <c r="A184" s="39"/>
      <c r="B184" s="40"/>
      <c r="C184" s="41"/>
      <c r="D184" s="42" t="s">
        <v>33</v>
      </c>
      <c r="E184" s="43"/>
      <c r="F184" s="44">
        <f>SUM(F177:F183)</f>
        <v>500</v>
      </c>
      <c r="G184" s="44">
        <f t="shared" ref="G184:J184" si="32">SUM(G177:G183)</f>
        <v>14.220000000000002</v>
      </c>
      <c r="H184" s="44">
        <f t="shared" si="32"/>
        <v>19.41</v>
      </c>
      <c r="I184" s="44">
        <f t="shared" si="32"/>
        <v>65.05</v>
      </c>
      <c r="J184" s="77">
        <f t="shared" si="32"/>
        <v>576.02445380800009</v>
      </c>
      <c r="K184" s="45"/>
      <c r="L184" s="142">
        <f>SUM(L177:L183)</f>
        <v>149.52000000000001</v>
      </c>
    </row>
    <row r="185" spans="1:12" ht="15.75">
      <c r="A185" s="46">
        <f>A177</f>
        <v>2</v>
      </c>
      <c r="B185" s="47">
        <f>B177</f>
        <v>5</v>
      </c>
      <c r="C185" s="48" t="s">
        <v>25</v>
      </c>
      <c r="D185" s="34" t="s">
        <v>26</v>
      </c>
      <c r="E185" s="26" t="s">
        <v>69</v>
      </c>
      <c r="F185" s="68">
        <v>80</v>
      </c>
      <c r="G185" s="50">
        <v>1.04</v>
      </c>
      <c r="H185" s="50">
        <v>0.1</v>
      </c>
      <c r="I185" s="50">
        <v>6.9</v>
      </c>
      <c r="J185" s="50">
        <v>72.5</v>
      </c>
      <c r="K185" s="69" t="s">
        <v>160</v>
      </c>
      <c r="L185" s="172">
        <v>21.27</v>
      </c>
    </row>
    <row r="186" spans="1:12" ht="15.75">
      <c r="A186" s="28"/>
      <c r="B186" s="29"/>
      <c r="C186" s="30" t="s">
        <v>25</v>
      </c>
      <c r="D186" s="34" t="s">
        <v>27</v>
      </c>
      <c r="E186" s="26" t="s">
        <v>155</v>
      </c>
      <c r="F186" s="33" t="str">
        <f>"250"</f>
        <v>250</v>
      </c>
      <c r="G186" s="50">
        <v>5.31</v>
      </c>
      <c r="H186" s="50">
        <v>10.73</v>
      </c>
      <c r="I186" s="50">
        <v>16.16</v>
      </c>
      <c r="J186" s="50">
        <v>176.44</v>
      </c>
      <c r="K186" s="69" t="s">
        <v>156</v>
      </c>
      <c r="L186" s="6">
        <v>50</v>
      </c>
    </row>
    <row r="187" spans="1:12" ht="31.5">
      <c r="A187" s="28"/>
      <c r="B187" s="29"/>
      <c r="C187" s="30" t="s">
        <v>25</v>
      </c>
      <c r="D187" s="34" t="s">
        <v>28</v>
      </c>
      <c r="E187" s="26" t="s">
        <v>157</v>
      </c>
      <c r="F187" s="33" t="str">
        <f>"90"</f>
        <v>90</v>
      </c>
      <c r="G187" s="33">
        <v>11.67</v>
      </c>
      <c r="H187" s="33">
        <v>16.98</v>
      </c>
      <c r="I187" s="33">
        <v>11.12</v>
      </c>
      <c r="J187" s="33">
        <v>262</v>
      </c>
      <c r="K187" s="69" t="s">
        <v>124</v>
      </c>
      <c r="L187" s="6">
        <v>106.4</v>
      </c>
    </row>
    <row r="188" spans="1:12" ht="31.5">
      <c r="A188" s="28"/>
      <c r="B188" s="29"/>
      <c r="C188" s="30" t="s">
        <v>25</v>
      </c>
      <c r="D188" s="34" t="s">
        <v>29</v>
      </c>
      <c r="E188" s="26" t="s">
        <v>68</v>
      </c>
      <c r="F188" s="33" t="str">
        <f>"150"</f>
        <v>150</v>
      </c>
      <c r="G188" s="50">
        <v>3.65</v>
      </c>
      <c r="H188" s="50">
        <v>4.07</v>
      </c>
      <c r="I188" s="50">
        <v>48.42</v>
      </c>
      <c r="J188" s="50">
        <v>200.43623250000005</v>
      </c>
      <c r="K188" s="69" t="s">
        <v>93</v>
      </c>
      <c r="L188" s="7">
        <v>21.28</v>
      </c>
    </row>
    <row r="189" spans="1:12" ht="15.75">
      <c r="A189" s="28"/>
      <c r="B189" s="29"/>
      <c r="C189" s="30" t="s">
        <v>25</v>
      </c>
      <c r="D189" s="34" t="s">
        <v>30</v>
      </c>
      <c r="E189" s="104" t="s">
        <v>158</v>
      </c>
      <c r="F189" s="68">
        <v>200</v>
      </c>
      <c r="G189" s="50">
        <v>0</v>
      </c>
      <c r="H189" s="50">
        <v>0</v>
      </c>
      <c r="I189" s="50">
        <v>13.63</v>
      </c>
      <c r="J189" s="50">
        <v>71.53</v>
      </c>
      <c r="K189" s="84" t="s">
        <v>159</v>
      </c>
      <c r="L189" s="6">
        <v>19.920000000000002</v>
      </c>
    </row>
    <row r="190" spans="1:12" ht="15.75">
      <c r="A190" s="28"/>
      <c r="B190" s="29"/>
      <c r="C190" s="30" t="s">
        <v>25</v>
      </c>
      <c r="D190" s="34" t="s">
        <v>31</v>
      </c>
      <c r="E190" s="26" t="s">
        <v>74</v>
      </c>
      <c r="F190" s="51" t="str">
        <f>"20"</f>
        <v>20</v>
      </c>
      <c r="G190" s="51">
        <v>1.32</v>
      </c>
      <c r="H190" s="51">
        <v>0.24</v>
      </c>
      <c r="I190" s="51">
        <v>8.34</v>
      </c>
      <c r="J190" s="51">
        <v>38.676000000000002</v>
      </c>
      <c r="K190" s="106" t="s">
        <v>76</v>
      </c>
      <c r="L190" s="6">
        <v>1.8</v>
      </c>
    </row>
    <row r="191" spans="1:12" ht="15.75">
      <c r="A191" s="28"/>
      <c r="B191" s="29"/>
      <c r="C191" s="30" t="s">
        <v>25</v>
      </c>
      <c r="D191" s="34" t="s">
        <v>32</v>
      </c>
      <c r="E191" s="105" t="s">
        <v>40</v>
      </c>
      <c r="F191" s="174">
        <v>40</v>
      </c>
      <c r="G191" s="51">
        <v>2.64</v>
      </c>
      <c r="H191" s="51">
        <v>0.48</v>
      </c>
      <c r="I191" s="51">
        <v>16.68</v>
      </c>
      <c r="J191" s="51">
        <v>77.349999999999994</v>
      </c>
      <c r="K191" s="107" t="s">
        <v>76</v>
      </c>
      <c r="L191" s="6">
        <v>3.6</v>
      </c>
    </row>
    <row r="192" spans="1:12" ht="15.75">
      <c r="A192" s="28"/>
      <c r="B192" s="29"/>
      <c r="C192" s="30"/>
      <c r="D192" s="31"/>
      <c r="E192" s="38"/>
      <c r="F192" s="32"/>
      <c r="G192" s="32"/>
      <c r="H192" s="32"/>
      <c r="I192" s="32"/>
      <c r="J192" s="32"/>
      <c r="K192" s="36"/>
      <c r="L192" s="5"/>
    </row>
    <row r="193" spans="1:12" ht="16.5" thickBot="1">
      <c r="A193" s="28"/>
      <c r="B193" s="29"/>
      <c r="C193" s="30"/>
      <c r="D193" s="14"/>
      <c r="E193" s="38"/>
      <c r="F193" s="32"/>
      <c r="G193" s="32"/>
      <c r="H193" s="32"/>
      <c r="I193" s="32"/>
      <c r="J193" s="32"/>
      <c r="K193" s="36"/>
      <c r="L193" s="140"/>
    </row>
    <row r="194" spans="1:12" ht="16.5" thickBot="1">
      <c r="A194" s="28"/>
      <c r="B194" s="29"/>
      <c r="C194" s="30"/>
      <c r="D194" s="56" t="s">
        <v>33</v>
      </c>
      <c r="E194" s="57"/>
      <c r="F194" s="124">
        <f>F185+F186+F187+F188+F189+F190+F191</f>
        <v>830</v>
      </c>
      <c r="G194" s="73">
        <f t="shared" ref="G194:J194" si="33">G185+G186+G187+G188+G189+G190+G191</f>
        <v>25.63</v>
      </c>
      <c r="H194" s="73">
        <f t="shared" si="33"/>
        <v>32.6</v>
      </c>
      <c r="I194" s="73">
        <f t="shared" si="33"/>
        <v>121.25</v>
      </c>
      <c r="J194" s="73">
        <f t="shared" si="33"/>
        <v>898.93223250000005</v>
      </c>
      <c r="K194" s="59"/>
      <c r="L194" s="137">
        <f>SUM(L185:L193)</f>
        <v>224.27</v>
      </c>
    </row>
    <row r="195" spans="1:12" ht="16.5" thickBot="1">
      <c r="A195" s="60">
        <f>A177</f>
        <v>2</v>
      </c>
      <c r="B195" s="61">
        <f>B177</f>
        <v>5</v>
      </c>
      <c r="C195" s="179" t="s">
        <v>4</v>
      </c>
      <c r="D195" s="180"/>
      <c r="E195" s="62"/>
      <c r="F195" s="131">
        <f>F184+F194</f>
        <v>1330</v>
      </c>
      <c r="G195" s="132">
        <f t="shared" ref="G195:J195" si="34">G184+G194</f>
        <v>39.85</v>
      </c>
      <c r="H195" s="132">
        <f t="shared" si="34"/>
        <v>52.010000000000005</v>
      </c>
      <c r="I195" s="132">
        <f t="shared" si="34"/>
        <v>186.3</v>
      </c>
      <c r="J195" s="132">
        <f t="shared" si="34"/>
        <v>1474.9566863080001</v>
      </c>
      <c r="K195" s="83"/>
      <c r="L195" s="89"/>
    </row>
    <row r="196" spans="1:12" ht="17.25" customHeight="1" thickBot="1">
      <c r="A196" s="78"/>
      <c r="B196" s="79"/>
      <c r="C196" s="181" t="s">
        <v>5</v>
      </c>
      <c r="D196" s="181"/>
      <c r="E196" s="181"/>
      <c r="F196" s="80">
        <f>(F24+F43+F62+F81+F100+F119+F138+F157+F176+F195)/(IF(F24=0,0,1)+IF(F43=0,0,1)+IF(F62=0,0,1)+IF(F81=0,0,1)+IF(F100=0,0,1)+IF(F119=0,0,1)+IF(F138=0,0,1)+IF(F157=0,0,1)+IF(F176=0,0,1)+IF(F195=0,0,1))</f>
        <v>1347</v>
      </c>
      <c r="G196" s="81">
        <f t="shared" ref="G196:J196" si="35">(G24+G43+G62+G81+G100+G119+G138+G157+G176+G195)/(IF(G24=0,0,1)+IF(G43=0,0,1)+IF(G62=0,0,1)+IF(G81=0,0,1)+IF(G100=0,0,1)+IF(G119=0,0,1)+IF(G138=0,0,1)+IF(G157=0,0,1)+IF(G176=0,0,1)+IF(G195=0,0,1))</f>
        <v>46.987000000000002</v>
      </c>
      <c r="H196" s="81">
        <f t="shared" si="35"/>
        <v>52.277999999999999</v>
      </c>
      <c r="I196" s="80">
        <f t="shared" si="35"/>
        <v>183.84300000000002</v>
      </c>
      <c r="J196" s="80">
        <f t="shared" si="35"/>
        <v>1391.0453285249334</v>
      </c>
      <c r="K196" s="88"/>
      <c r="L196" s="92"/>
    </row>
    <row r="197" spans="1:12" ht="15.75">
      <c r="A197" s="9"/>
      <c r="B197" s="9"/>
      <c r="C197" s="8"/>
      <c r="D197" s="8"/>
      <c r="E197" s="9"/>
      <c r="F197" s="9"/>
      <c r="G197" s="9"/>
      <c r="H197" s="9"/>
      <c r="I197" s="9"/>
      <c r="J197" s="9"/>
      <c r="K197" s="9"/>
      <c r="L197" s="9"/>
    </row>
    <row r="198" spans="1:12" ht="15.75">
      <c r="A198" s="9"/>
      <c r="B198" s="9"/>
      <c r="C198" s="8"/>
      <c r="D198" s="8"/>
      <c r="E198" s="9"/>
      <c r="F198" s="9"/>
      <c r="G198" s="9"/>
      <c r="H198" s="9"/>
      <c r="I198" s="9"/>
      <c r="J198" s="9"/>
      <c r="K198" s="9"/>
      <c r="L198" s="9"/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53" right="0.23622047244094491" top="0.35433070866141736" bottom="0.35433070866141736" header="0.31496062992125984" footer="0.31496062992125984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[1]Реестр!#REF!</xm:f>
          </x14:formula1>
          <x14:formula2>
            <xm:f>0</xm:f>
          </x14:formula2>
          <xm:sqref>E14:E16</xm:sqref>
        </x14:dataValidation>
        <x14:dataValidation type="list" allowBlank="1" showInputMessage="1" showErrorMessage="1">
          <x14:formula1>
            <xm:f>[2]Реестр!#REF!</xm:f>
          </x14:formula1>
          <xm:sqref>E20</xm:sqref>
        </x14:dataValidation>
        <x14:dataValidation type="list" allowBlank="1" showInputMessage="1" showErrorMessage="1">
          <x14:formula1>
            <xm:f>[3]Реестр!#REF!</xm:f>
          </x14:formula1>
          <x14:formula2>
            <xm:f>0</xm:f>
          </x14:formula2>
          <xm:sqref>E18:E19</xm:sqref>
        </x14:dataValidation>
        <x14:dataValidation type="list" allowBlank="1" showInputMessage="1" showErrorMessage="1">
          <x14:formula1>
            <xm:f>[4]Реестр!#REF!</xm:f>
          </x14:formula1>
          <xm:sqref>E20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KlokIA</cp:lastModifiedBy>
  <cp:lastPrinted>2026-02-03T12:26:05Z</cp:lastPrinted>
  <dcterms:created xsi:type="dcterms:W3CDTF">2022-05-16T14:23:56Z</dcterms:created>
  <dcterms:modified xsi:type="dcterms:W3CDTF">2026-02-03T14:03:15Z</dcterms:modified>
</cp:coreProperties>
</file>